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81CBD69A-607D-498E-BA80-28442274FEEE}" xr6:coauthVersionLast="47" xr6:coauthVersionMax="47" xr10:uidLastSave="{00000000-0000-0000-0000-000000000000}"/>
  <bookViews>
    <workbookView minimized="1" xWindow="12132" yWindow="348" windowWidth="11292" windowHeight="8760" activeTab="2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Men!$A$4:$L$349</definedName>
    <definedName name="_xlnm._FilterDatabase" localSheetId="1" hidden="1">Women!$AC$2:$AC$198</definedName>
    <definedName name="D2NON">Women!$D$208</definedName>
    <definedName name="D3NON">Women!$D$218</definedName>
    <definedName name="D3NONVET">Women!$E$218</definedName>
    <definedName name="_xlnm.Print_Area" localSheetId="2">Men!$A$2:$J$349</definedName>
    <definedName name="_xlnm.Print_Area" localSheetId="1">Women!$A$2:$L$198</definedName>
    <definedName name="_xlnm.Print_Titles" localSheetId="2">Men!$2:$4</definedName>
    <definedName name="_xlnm.Print_Titles" localSheetId="1">Women!$2:$4</definedName>
  </definedNames>
  <calcPr calcId="181029"/>
</workbook>
</file>

<file path=xl/calcChain.xml><?xml version="1.0" encoding="utf-8"?>
<calcChain xmlns="http://schemas.openxmlformats.org/spreadsheetml/2006/main">
  <c r="AC37" i="3" l="1"/>
  <c r="AC98" i="3" s="1"/>
  <c r="AC33" i="3"/>
  <c r="AC93" i="3" s="1"/>
  <c r="V37" i="3"/>
  <c r="V95" i="3" s="1"/>
  <c r="V36" i="3"/>
  <c r="V97" i="3" s="1"/>
  <c r="G50" i="3"/>
  <c r="G47" i="3"/>
  <c r="N43" i="3"/>
  <c r="N102" i="3" s="1"/>
  <c r="N36" i="3"/>
  <c r="N93" i="3" s="1"/>
  <c r="F73" i="3"/>
  <c r="F71" i="3"/>
  <c r="F69" i="3"/>
  <c r="F68" i="3"/>
  <c r="F67" i="3"/>
  <c r="F66" i="3"/>
  <c r="G10" i="3"/>
  <c r="G8" i="3"/>
  <c r="N15" i="3"/>
  <c r="N71" i="3" s="1"/>
  <c r="AR197" i="1"/>
  <c r="AQ197" i="1"/>
  <c r="AR196" i="1"/>
  <c r="AQ196" i="1"/>
  <c r="AR195" i="1"/>
  <c r="AQ195" i="1"/>
  <c r="AR194" i="1"/>
  <c r="AQ194" i="1"/>
  <c r="AU195" i="1"/>
  <c r="AU196" i="1"/>
  <c r="AB91" i="3"/>
  <c r="AB92" i="3"/>
  <c r="AU311" i="2"/>
  <c r="AU298" i="2"/>
  <c r="AU217" i="2"/>
  <c r="AU203" i="2"/>
  <c r="AU202" i="2"/>
  <c r="AU173" i="2"/>
  <c r="AU47" i="2"/>
  <c r="AT329" i="2"/>
  <c r="AT270" i="2"/>
  <c r="AT263" i="2"/>
  <c r="AT254" i="2"/>
  <c r="AT206" i="2"/>
  <c r="AT199" i="2"/>
  <c r="AT192" i="2"/>
  <c r="AT141" i="2"/>
  <c r="AT137" i="2"/>
  <c r="AT78" i="2"/>
  <c r="AS323" i="2"/>
  <c r="AS307" i="2"/>
  <c r="AS260" i="2"/>
  <c r="AS258" i="2"/>
  <c r="AS243" i="2"/>
  <c r="AS232" i="2"/>
  <c r="AS218" i="2"/>
  <c r="AS184" i="2"/>
  <c r="AS130" i="2"/>
  <c r="AS105" i="2"/>
  <c r="AR273" i="2"/>
  <c r="AR138" i="2"/>
  <c r="AQ297" i="2"/>
  <c r="AQ215" i="2"/>
  <c r="AP310" i="2"/>
  <c r="AP253" i="2"/>
  <c r="AP252" i="2"/>
  <c r="AP247" i="2"/>
  <c r="AP241" i="2"/>
  <c r="AP223" i="2"/>
  <c r="AP214" i="2"/>
  <c r="AP205" i="2"/>
  <c r="AP172" i="2"/>
  <c r="AP167" i="2"/>
  <c r="AP166" i="2"/>
  <c r="AP163" i="2"/>
  <c r="AP49" i="2"/>
  <c r="AP31" i="2"/>
  <c r="AO312" i="2"/>
  <c r="AO290" i="2"/>
  <c r="AO261" i="2"/>
  <c r="AO237" i="2"/>
  <c r="AO193" i="2"/>
  <c r="AO191" i="2"/>
  <c r="AO187" i="2"/>
  <c r="AO171" i="2"/>
  <c r="AO152" i="2"/>
  <c r="AO118" i="2"/>
  <c r="AO111" i="2"/>
  <c r="AO82" i="2"/>
  <c r="AO70" i="2"/>
  <c r="AN309" i="2"/>
  <c r="AN292" i="2"/>
  <c r="AN272" i="2"/>
  <c r="AN250" i="2"/>
  <c r="AN229" i="2"/>
  <c r="AN210" i="2"/>
  <c r="AN178" i="2"/>
  <c r="AN161" i="2"/>
  <c r="AN149" i="2"/>
  <c r="AM315" i="2"/>
  <c r="AM285" i="2"/>
  <c r="AM284" i="2"/>
  <c r="AM282" i="2"/>
  <c r="AM279" i="2"/>
  <c r="AM271" i="2"/>
  <c r="AM251" i="2"/>
  <c r="AM245" i="2"/>
  <c r="AM230" i="2"/>
  <c r="AM224" i="2"/>
  <c r="AM220" i="2"/>
  <c r="AM204" i="2"/>
  <c r="AM176" i="2"/>
  <c r="AM175" i="2"/>
  <c r="AM159" i="2"/>
  <c r="AM156" i="2"/>
  <c r="AM148" i="2"/>
  <c r="AM125" i="2"/>
  <c r="AM108" i="2"/>
  <c r="AM96" i="2"/>
  <c r="AM93" i="2"/>
  <c r="AM58" i="2"/>
  <c r="AM38" i="2"/>
  <c r="AA322" i="2"/>
  <c r="AA318" i="2"/>
  <c r="AA301" i="2"/>
  <c r="AA264" i="2"/>
  <c r="AA216" i="2"/>
  <c r="AA188" i="2"/>
  <c r="AA154" i="2"/>
  <c r="AA127" i="2"/>
  <c r="AA117" i="2"/>
  <c r="AA98" i="2"/>
  <c r="AA84" i="2"/>
  <c r="AA79" i="2"/>
  <c r="AA67" i="2"/>
  <c r="AA53" i="2"/>
  <c r="AA26" i="2"/>
  <c r="AA25" i="2"/>
  <c r="AA24" i="2"/>
  <c r="AA20" i="2"/>
  <c r="AA18" i="2"/>
  <c r="AA13" i="2"/>
  <c r="Z334" i="2"/>
  <c r="Z331" i="2"/>
  <c r="Z320" i="2"/>
  <c r="Z316" i="2"/>
  <c r="Z300" i="2"/>
  <c r="Z299" i="2"/>
  <c r="Z295" i="2"/>
  <c r="Z291" i="2"/>
  <c r="Z288" i="2"/>
  <c r="Z287" i="2"/>
  <c r="Z276" i="2"/>
  <c r="Z259" i="2"/>
  <c r="Z255" i="2"/>
  <c r="Z244" i="2"/>
  <c r="Z238" i="2"/>
  <c r="Z227" i="2"/>
  <c r="Z225" i="2"/>
  <c r="Z221" i="2"/>
  <c r="Z208" i="2"/>
  <c r="Z200" i="2"/>
  <c r="Z196" i="2"/>
  <c r="Z189" i="2"/>
  <c r="Z151" i="2"/>
  <c r="Z128" i="2"/>
  <c r="Z123" i="2"/>
  <c r="Z120" i="2"/>
  <c r="Z114" i="2"/>
  <c r="Z107" i="2"/>
  <c r="Z99" i="2"/>
  <c r="Z89" i="2"/>
  <c r="Z63" i="2"/>
  <c r="Z62" i="2"/>
  <c r="Z57" i="2"/>
  <c r="Z43" i="2"/>
  <c r="Z40" i="2"/>
  <c r="Z37" i="2"/>
  <c r="Z35" i="2"/>
  <c r="Z22" i="2"/>
  <c r="Z19" i="2"/>
  <c r="Y325" i="2"/>
  <c r="Y324" i="2"/>
  <c r="Y302" i="2"/>
  <c r="Y289" i="2"/>
  <c r="Y281" i="2"/>
  <c r="Y234" i="2"/>
  <c r="Y213" i="2"/>
  <c r="Y197" i="2"/>
  <c r="Y182" i="2"/>
  <c r="Y177" i="2"/>
  <c r="Y132" i="2"/>
  <c r="Y119" i="2"/>
  <c r="Y112" i="2"/>
  <c r="X280" i="2"/>
  <c r="X242" i="2"/>
  <c r="X239" i="2"/>
  <c r="X231" i="2"/>
  <c r="X201" i="2"/>
  <c r="X165" i="2"/>
  <c r="X157" i="2"/>
  <c r="X146" i="2"/>
  <c r="X143" i="2"/>
  <c r="X129" i="2"/>
  <c r="X97" i="2"/>
  <c r="X94" i="2"/>
  <c r="X83" i="2"/>
  <c r="X69" i="2"/>
  <c r="X54" i="2"/>
  <c r="X32" i="2"/>
  <c r="X28" i="2"/>
  <c r="W330" i="2"/>
  <c r="W294" i="2"/>
  <c r="W268" i="2"/>
  <c r="W265" i="2"/>
  <c r="W249" i="2"/>
  <c r="W236" i="2"/>
  <c r="W194" i="2"/>
  <c r="W190" i="2"/>
  <c r="W183" i="2"/>
  <c r="W180" i="2"/>
  <c r="W147" i="2"/>
  <c r="W113" i="2"/>
  <c r="W102" i="2"/>
  <c r="W88" i="2"/>
  <c r="W75" i="2"/>
  <c r="V317" i="2"/>
  <c r="V314" i="2"/>
  <c r="V306" i="2"/>
  <c r="V293" i="2"/>
  <c r="V277" i="2"/>
  <c r="V274" i="2"/>
  <c r="V266" i="2"/>
  <c r="V256" i="2"/>
  <c r="V235" i="2"/>
  <c r="V226" i="2"/>
  <c r="V222" i="2"/>
  <c r="V211" i="2"/>
  <c r="V174" i="2"/>
  <c r="V158" i="2"/>
  <c r="V150" i="2"/>
  <c r="V144" i="2"/>
  <c r="V124" i="2"/>
  <c r="V115" i="2"/>
  <c r="V92" i="2"/>
  <c r="V86" i="2"/>
  <c r="V73" i="2"/>
  <c r="V66" i="2"/>
  <c r="V64" i="2"/>
  <c r="V41" i="2"/>
  <c r="V7" i="2"/>
  <c r="U313" i="2"/>
  <c r="U296" i="2"/>
  <c r="U286" i="2"/>
  <c r="U275" i="2"/>
  <c r="U267" i="2"/>
  <c r="U257" i="2"/>
  <c r="U240" i="2"/>
  <c r="U207" i="2"/>
  <c r="U198" i="2"/>
  <c r="U170" i="2"/>
  <c r="U153" i="2"/>
  <c r="U134" i="2"/>
  <c r="U95" i="2"/>
  <c r="U81" i="2"/>
  <c r="U55" i="2"/>
  <c r="U42" i="2"/>
  <c r="AK311" i="2"/>
  <c r="AK298" i="2"/>
  <c r="AK217" i="2"/>
  <c r="AK209" i="2"/>
  <c r="AK203" i="2"/>
  <c r="AK202" i="2"/>
  <c r="AK173" i="2"/>
  <c r="AK110" i="2"/>
  <c r="AK109" i="2"/>
  <c r="AK47" i="2"/>
  <c r="AK46" i="2"/>
  <c r="AK36" i="2"/>
  <c r="AJ329" i="2"/>
  <c r="AJ305" i="2"/>
  <c r="AJ270" i="2"/>
  <c r="AJ263" i="2"/>
  <c r="AJ254" i="2"/>
  <c r="AJ206" i="2"/>
  <c r="AJ199" i="2"/>
  <c r="AJ192" i="2"/>
  <c r="AJ141" i="2"/>
  <c r="AJ137" i="2"/>
  <c r="AJ126" i="2"/>
  <c r="AJ78" i="2"/>
  <c r="AI323" i="2"/>
  <c r="AI307" i="2"/>
  <c r="AI260" i="2"/>
  <c r="AI258" i="2"/>
  <c r="AI243" i="2"/>
  <c r="AI233" i="2"/>
  <c r="AI232" i="2"/>
  <c r="AI218" i="2"/>
  <c r="AI186" i="2"/>
  <c r="AI184" i="2"/>
  <c r="AI181" i="2"/>
  <c r="AI136" i="2"/>
  <c r="AI130" i="2"/>
  <c r="AI105" i="2"/>
  <c r="AI87" i="2"/>
  <c r="AI74" i="2"/>
  <c r="AI45" i="2"/>
  <c r="AI30" i="2"/>
  <c r="AI29" i="2"/>
  <c r="AI14" i="2"/>
  <c r="AH273" i="2"/>
  <c r="AH138" i="2"/>
  <c r="AG297" i="2"/>
  <c r="AG215" i="2"/>
  <c r="AG100" i="2"/>
  <c r="AF310" i="2"/>
  <c r="AF253" i="2"/>
  <c r="AF252" i="2"/>
  <c r="AF247" i="2"/>
  <c r="AF241" i="2"/>
  <c r="AF223" i="2"/>
  <c r="AF214" i="2"/>
  <c r="AF205" i="2"/>
  <c r="AF172" i="2"/>
  <c r="AF167" i="2"/>
  <c r="AF166" i="2"/>
  <c r="AF163" i="2"/>
  <c r="AF160" i="2"/>
  <c r="AF80" i="2"/>
  <c r="AF49" i="2"/>
  <c r="AF39" i="2"/>
  <c r="AF31" i="2"/>
  <c r="AE312" i="2"/>
  <c r="AE290" i="2"/>
  <c r="AE261" i="2"/>
  <c r="AE237" i="2"/>
  <c r="AE193" i="2"/>
  <c r="AE191" i="2"/>
  <c r="AE187" i="2"/>
  <c r="AE171" i="2"/>
  <c r="AE152" i="2"/>
  <c r="AE121" i="2"/>
  <c r="AE118" i="2"/>
  <c r="AE111" i="2"/>
  <c r="AE90" i="2"/>
  <c r="AE85" i="2"/>
  <c r="AE82" i="2"/>
  <c r="AE72" i="2"/>
  <c r="AE70" i="2"/>
  <c r="AE65" i="2"/>
  <c r="AD309" i="2"/>
  <c r="AD308" i="2"/>
  <c r="AD304" i="2"/>
  <c r="AD292" i="2"/>
  <c r="AD272" i="2"/>
  <c r="AD250" i="2"/>
  <c r="AD229" i="2"/>
  <c r="AD210" i="2"/>
  <c r="AD178" i="2"/>
  <c r="AD161" i="2"/>
  <c r="AD149" i="2"/>
  <c r="AD116" i="2"/>
  <c r="AD77" i="2"/>
  <c r="AD17" i="2"/>
  <c r="AC315" i="2"/>
  <c r="AC285" i="2"/>
  <c r="AC284" i="2"/>
  <c r="AC282" i="2"/>
  <c r="AC279" i="2"/>
  <c r="AC271" i="2"/>
  <c r="AC251" i="2"/>
  <c r="AC245" i="2"/>
  <c r="AC230" i="2"/>
  <c r="AC224" i="2"/>
  <c r="AC220" i="2"/>
  <c r="AC204" i="2"/>
  <c r="AC195" i="2"/>
  <c r="AC176" i="2"/>
  <c r="AC175" i="2"/>
  <c r="AC164" i="2"/>
  <c r="AC159" i="2"/>
  <c r="AC156" i="2"/>
  <c r="AC148" i="2"/>
  <c r="AC125" i="2"/>
  <c r="AC108" i="2"/>
  <c r="AC96" i="2"/>
  <c r="AC93" i="2"/>
  <c r="AC58" i="2"/>
  <c r="AC50" i="2"/>
  <c r="AC38" i="2"/>
  <c r="AC8" i="2"/>
  <c r="S322" i="2"/>
  <c r="S318" i="2"/>
  <c r="S301" i="2"/>
  <c r="S264" i="2"/>
  <c r="S262" i="2"/>
  <c r="S216" i="2"/>
  <c r="S188" i="2"/>
  <c r="S154" i="2"/>
  <c r="S135" i="2"/>
  <c r="S131" i="2"/>
  <c r="S127" i="2"/>
  <c r="S117" i="2"/>
  <c r="S106" i="2"/>
  <c r="S98" i="2"/>
  <c r="S84" i="2"/>
  <c r="S79" i="2"/>
  <c r="S67" i="2"/>
  <c r="S61" i="2"/>
  <c r="S53" i="2"/>
  <c r="S48" i="2"/>
  <c r="S33" i="2"/>
  <c r="S26" i="2"/>
  <c r="S25" i="2"/>
  <c r="S24" i="2"/>
  <c r="S21" i="2"/>
  <c r="S20" i="2"/>
  <c r="S18" i="2"/>
  <c r="S13" i="2"/>
  <c r="S12" i="2"/>
  <c r="R334" i="2"/>
  <c r="R331" i="2"/>
  <c r="R328" i="2"/>
  <c r="R320" i="2"/>
  <c r="R316" i="2"/>
  <c r="R300" i="2"/>
  <c r="R299" i="2"/>
  <c r="R295" i="2"/>
  <c r="R291" i="2"/>
  <c r="R288" i="2"/>
  <c r="R287" i="2"/>
  <c r="R276" i="2"/>
  <c r="R259" i="2"/>
  <c r="R255" i="2"/>
  <c r="R244" i="2"/>
  <c r="R238" i="2"/>
  <c r="R227" i="2"/>
  <c r="R225" i="2"/>
  <c r="R221" i="2"/>
  <c r="R219" i="2"/>
  <c r="R208" i="2"/>
  <c r="R200" i="2"/>
  <c r="R196" i="2"/>
  <c r="R189" i="2"/>
  <c r="R168" i="2"/>
  <c r="R151" i="2"/>
  <c r="R145" i="2"/>
  <c r="R142" i="2"/>
  <c r="R128" i="2"/>
  <c r="R123" i="2"/>
  <c r="R120" i="2"/>
  <c r="R114" i="2"/>
  <c r="R107" i="2"/>
  <c r="R104" i="2"/>
  <c r="R99" i="2"/>
  <c r="R89" i="2"/>
  <c r="R76" i="2"/>
  <c r="R63" i="2"/>
  <c r="R62" i="2"/>
  <c r="R57" i="2"/>
  <c r="R43" i="2"/>
  <c r="R40" i="2"/>
  <c r="R37" i="2"/>
  <c r="R35" i="2"/>
  <c r="R22" i="2"/>
  <c r="R19" i="2"/>
  <c r="R9" i="2"/>
  <c r="R5" i="2"/>
  <c r="Q327" i="2"/>
  <c r="Q326" i="2"/>
  <c r="Q325" i="2"/>
  <c r="Q324" i="2"/>
  <c r="Q321" i="2"/>
  <c r="Q302" i="2"/>
  <c r="Q289" i="2"/>
  <c r="Q281" i="2"/>
  <c r="Q269" i="2"/>
  <c r="Q234" i="2"/>
  <c r="Q213" i="2"/>
  <c r="Q212" i="2"/>
  <c r="Q197" i="2"/>
  <c r="Q182" i="2"/>
  <c r="Q177" i="2"/>
  <c r="Q139" i="2"/>
  <c r="Q132" i="2"/>
  <c r="Q119" i="2"/>
  <c r="Q112" i="2"/>
  <c r="Q60" i="2"/>
  <c r="Q23" i="2"/>
  <c r="P280" i="2"/>
  <c r="P242" i="2"/>
  <c r="P239" i="2"/>
  <c r="P231" i="2"/>
  <c r="P201" i="2"/>
  <c r="P165" i="2"/>
  <c r="P157" i="2"/>
  <c r="P155" i="2"/>
  <c r="P146" i="2"/>
  <c r="P143" i="2"/>
  <c r="P129" i="2"/>
  <c r="P101" i="2"/>
  <c r="P97" i="2"/>
  <c r="P94" i="2"/>
  <c r="P83" i="2"/>
  <c r="P69" i="2"/>
  <c r="P68" i="2"/>
  <c r="P54" i="2"/>
  <c r="P51" i="2"/>
  <c r="P32" i="2"/>
  <c r="P28" i="2"/>
  <c r="P27" i="2"/>
  <c r="P15" i="2"/>
  <c r="O333" i="2"/>
  <c r="O332" i="2"/>
  <c r="O330" i="2"/>
  <c r="O294" i="2"/>
  <c r="O278" i="2"/>
  <c r="O268" i="2"/>
  <c r="O265" i="2"/>
  <c r="O249" i="2"/>
  <c r="O236" i="2"/>
  <c r="O228" i="2"/>
  <c r="O194" i="2"/>
  <c r="O190" i="2"/>
  <c r="O183" i="2"/>
  <c r="O180" i="2"/>
  <c r="O179" i="2"/>
  <c r="O169" i="2"/>
  <c r="O147" i="2"/>
  <c r="O140" i="2"/>
  <c r="O113" i="2"/>
  <c r="O102" i="2"/>
  <c r="O88" i="2"/>
  <c r="O75" i="2"/>
  <c r="O6" i="2"/>
  <c r="N319" i="2"/>
  <c r="N317" i="2"/>
  <c r="N314" i="2"/>
  <c r="N306" i="2"/>
  <c r="N293" i="2"/>
  <c r="N283" i="2"/>
  <c r="N277" i="2"/>
  <c r="N274" i="2"/>
  <c r="N266" i="2"/>
  <c r="N256" i="2"/>
  <c r="N235" i="2"/>
  <c r="N226" i="2"/>
  <c r="N222" i="2"/>
  <c r="N211" i="2"/>
  <c r="N185" i="2"/>
  <c r="N174" i="2"/>
  <c r="N162" i="2"/>
  <c r="N158" i="2"/>
  <c r="N150" i="2"/>
  <c r="N144" i="2"/>
  <c r="N124" i="2"/>
  <c r="N122" i="2"/>
  <c r="N115" i="2"/>
  <c r="N92" i="2"/>
  <c r="N91" i="2"/>
  <c r="N86" i="2"/>
  <c r="N73" i="2"/>
  <c r="N66" i="2"/>
  <c r="N64" i="2"/>
  <c r="N59" i="2"/>
  <c r="N56" i="2"/>
  <c r="N44" i="2"/>
  <c r="N41" i="2"/>
  <c r="N34" i="2"/>
  <c r="N16" i="2"/>
  <c r="N11" i="2"/>
  <c r="N7" i="2"/>
  <c r="M313" i="2"/>
  <c r="M303" i="2"/>
  <c r="M296" i="2"/>
  <c r="M286" i="2"/>
  <c r="M275" i="2"/>
  <c r="M267" i="2"/>
  <c r="M257" i="2"/>
  <c r="M248" i="2"/>
  <c r="M246" i="2"/>
  <c r="M240" i="2"/>
  <c r="M207" i="2"/>
  <c r="M198" i="2"/>
  <c r="M170" i="2"/>
  <c r="M153" i="2"/>
  <c r="M134" i="2"/>
  <c r="M133" i="2"/>
  <c r="M103" i="2"/>
  <c r="M95" i="2"/>
  <c r="M81" i="2"/>
  <c r="M71" i="2"/>
  <c r="M55" i="2"/>
  <c r="M52" i="2"/>
  <c r="M42" i="2"/>
  <c r="M10" i="2"/>
  <c r="AU97" i="1"/>
  <c r="AU25" i="1"/>
  <c r="AT166" i="1"/>
  <c r="AT140" i="1"/>
  <c r="AT137" i="1"/>
  <c r="AT106" i="1"/>
  <c r="AT71" i="1"/>
  <c r="AT61" i="1"/>
  <c r="AT39" i="1"/>
  <c r="AT10" i="1"/>
  <c r="AS172" i="1"/>
  <c r="AS163" i="1"/>
  <c r="AS149" i="1"/>
  <c r="AS57" i="1"/>
  <c r="AS51" i="1"/>
  <c r="AS50" i="1"/>
  <c r="AS29" i="1"/>
  <c r="AP186" i="1"/>
  <c r="AP153" i="1"/>
  <c r="AP129" i="1"/>
  <c r="AP114" i="1"/>
  <c r="AP105" i="1"/>
  <c r="AP89" i="1"/>
  <c r="AP74" i="1"/>
  <c r="AP43" i="1"/>
  <c r="AP42" i="1"/>
  <c r="AP40" i="1"/>
  <c r="AP21" i="1"/>
  <c r="AP20" i="1"/>
  <c r="AO100" i="1"/>
  <c r="AO93" i="1"/>
  <c r="AO72" i="1"/>
  <c r="AO45" i="1"/>
  <c r="AO31" i="1"/>
  <c r="AO15" i="1"/>
  <c r="AN155" i="1"/>
  <c r="AN128" i="1"/>
  <c r="AN125" i="1"/>
  <c r="AN80" i="1"/>
  <c r="AM174" i="1"/>
  <c r="AM169" i="1"/>
  <c r="AM164" i="1"/>
  <c r="AM160" i="1"/>
  <c r="AM154" i="1"/>
  <c r="AM135" i="1"/>
  <c r="AM117" i="1"/>
  <c r="AM111" i="1"/>
  <c r="AM102" i="1"/>
  <c r="AM79" i="1"/>
  <c r="AM73" i="1"/>
  <c r="AM66" i="1"/>
  <c r="AM46" i="1"/>
  <c r="AM22" i="1"/>
  <c r="AA145" i="1"/>
  <c r="AA136" i="1"/>
  <c r="AA133" i="1"/>
  <c r="AA131" i="1"/>
  <c r="AA98" i="1"/>
  <c r="AA91" i="1"/>
  <c r="AA75" i="1"/>
  <c r="AA68" i="1"/>
  <c r="AA53" i="1"/>
  <c r="AA48" i="1"/>
  <c r="AA47" i="1"/>
  <c r="AA34" i="1"/>
  <c r="AA28" i="1"/>
  <c r="Z189" i="1"/>
  <c r="Z184" i="1"/>
  <c r="Z175" i="1"/>
  <c r="Z167" i="1"/>
  <c r="Z157" i="1"/>
  <c r="Z152" i="1"/>
  <c r="Z151" i="1"/>
  <c r="Z118" i="1"/>
  <c r="Z113" i="1"/>
  <c r="Z108" i="1"/>
  <c r="Z92" i="1"/>
  <c r="Z62" i="1"/>
  <c r="Z56" i="1"/>
  <c r="Z6" i="1"/>
  <c r="Y185" i="1"/>
  <c r="Y183" i="1"/>
  <c r="Y178" i="1"/>
  <c r="Y177" i="1"/>
  <c r="Y144" i="1"/>
  <c r="Y138" i="1"/>
  <c r="Y132" i="1"/>
  <c r="Y120" i="1"/>
  <c r="Y95" i="1"/>
  <c r="Y76" i="1"/>
  <c r="Y26" i="1"/>
  <c r="Y126" i="1"/>
  <c r="X171" i="1"/>
  <c r="X130" i="1"/>
  <c r="X110" i="1"/>
  <c r="X107" i="1"/>
  <c r="X78" i="1"/>
  <c r="X63" i="1"/>
  <c r="X58" i="1"/>
  <c r="X49" i="1"/>
  <c r="X41" i="1"/>
  <c r="X37" i="1"/>
  <c r="X35" i="1"/>
  <c r="X13" i="1"/>
  <c r="X205" i="1" s="1"/>
  <c r="W179" i="1"/>
  <c r="W165" i="1"/>
  <c r="W122" i="1"/>
  <c r="W101" i="1"/>
  <c r="W94" i="1"/>
  <c r="W65" i="1"/>
  <c r="W32" i="1"/>
  <c r="V188" i="1"/>
  <c r="V187" i="1"/>
  <c r="V182" i="1"/>
  <c r="V181" i="1"/>
  <c r="V180" i="1"/>
  <c r="V170" i="1"/>
  <c r="V162" i="1"/>
  <c r="V150" i="1"/>
  <c r="V142" i="1"/>
  <c r="V139" i="1"/>
  <c r="V123" i="1"/>
  <c r="V99" i="1"/>
  <c r="V96" i="1"/>
  <c r="V90" i="1"/>
  <c r="V86" i="1"/>
  <c r="V70" i="1"/>
  <c r="V55" i="1"/>
  <c r="V38" i="1"/>
  <c r="V24" i="1"/>
  <c r="U158" i="1"/>
  <c r="U147" i="1"/>
  <c r="U146" i="1"/>
  <c r="U143" i="1"/>
  <c r="U116" i="1"/>
  <c r="U115" i="1"/>
  <c r="U104" i="1"/>
  <c r="U84" i="1"/>
  <c r="U82" i="1"/>
  <c r="U60" i="1"/>
  <c r="U59" i="1"/>
  <c r="U19" i="1"/>
  <c r="U18" i="1"/>
  <c r="AK97" i="1"/>
  <c r="AK64" i="1"/>
  <c r="AK25" i="1"/>
  <c r="AJ166" i="1"/>
  <c r="AJ140" i="1"/>
  <c r="AJ137" i="1"/>
  <c r="AJ106" i="1"/>
  <c r="AJ71" i="1"/>
  <c r="AJ61" i="1"/>
  <c r="AJ39" i="1"/>
  <c r="AJ10" i="1"/>
  <c r="AI173" i="1"/>
  <c r="AI172" i="1"/>
  <c r="AI163" i="1"/>
  <c r="AI159" i="1"/>
  <c r="AI149" i="1"/>
  <c r="AI134" i="1"/>
  <c r="AI121" i="1"/>
  <c r="AI67" i="1"/>
  <c r="AI57" i="1"/>
  <c r="AI51" i="1"/>
  <c r="AI50" i="1"/>
  <c r="AI33" i="1"/>
  <c r="AI29" i="1"/>
  <c r="AI17" i="1"/>
  <c r="AF186" i="1"/>
  <c r="AF153" i="1"/>
  <c r="AF129" i="1"/>
  <c r="AF114" i="1"/>
  <c r="AF105" i="1"/>
  <c r="AF89" i="1"/>
  <c r="AF74" i="1"/>
  <c r="AF43" i="1"/>
  <c r="AF42" i="1"/>
  <c r="AF40" i="1"/>
  <c r="AF21" i="1"/>
  <c r="AF20" i="1"/>
  <c r="AE141" i="1"/>
  <c r="AE100" i="1"/>
  <c r="AE93" i="1"/>
  <c r="AE72" i="1"/>
  <c r="AE52" i="1"/>
  <c r="AE45" i="1"/>
  <c r="AE44" i="1"/>
  <c r="AE31" i="1"/>
  <c r="AE15" i="1"/>
  <c r="AD156" i="1"/>
  <c r="AD155" i="1"/>
  <c r="AD128" i="1"/>
  <c r="AD127" i="1"/>
  <c r="AD125" i="1"/>
  <c r="AD80" i="1"/>
  <c r="AD77" i="1"/>
  <c r="AD12" i="1"/>
  <c r="AC174" i="1"/>
  <c r="AC169" i="1"/>
  <c r="AC164" i="1"/>
  <c r="AC160" i="1"/>
  <c r="AC154" i="1"/>
  <c r="AC135" i="1"/>
  <c r="AC117" i="1"/>
  <c r="AC111" i="1"/>
  <c r="AC103" i="1"/>
  <c r="AC102" i="1"/>
  <c r="AC79" i="1"/>
  <c r="AC73" i="1"/>
  <c r="AC66" i="1"/>
  <c r="AC46" i="1"/>
  <c r="AC36" i="1"/>
  <c r="AC22" i="1"/>
  <c r="AC11" i="1"/>
  <c r="S145" i="1"/>
  <c r="S136" i="1"/>
  <c r="S133" i="1"/>
  <c r="S131" i="1"/>
  <c r="S98" i="1"/>
  <c r="S91" i="1"/>
  <c r="S75" i="1"/>
  <c r="S69" i="1"/>
  <c r="S68" i="1"/>
  <c r="S53" i="1"/>
  <c r="S48" i="1"/>
  <c r="S47" i="1"/>
  <c r="S34" i="1"/>
  <c r="S28" i="1"/>
  <c r="S5" i="1"/>
  <c r="R189" i="1"/>
  <c r="R184" i="1"/>
  <c r="R175" i="1"/>
  <c r="R167" i="1"/>
  <c r="R161" i="1"/>
  <c r="R157" i="1"/>
  <c r="R152" i="1"/>
  <c r="R151" i="1"/>
  <c r="R148" i="1"/>
  <c r="R118" i="1"/>
  <c r="R113" i="1"/>
  <c r="R112" i="1"/>
  <c r="R108" i="1"/>
  <c r="R92" i="1"/>
  <c r="R62" i="1"/>
  <c r="R56" i="1"/>
  <c r="R7" i="1"/>
  <c r="R6" i="1"/>
  <c r="Q185" i="1"/>
  <c r="Q183" i="1"/>
  <c r="Q178" i="1"/>
  <c r="Q177" i="1"/>
  <c r="Q144" i="1"/>
  <c r="Q138" i="1"/>
  <c r="Q132" i="1"/>
  <c r="Q120" i="1"/>
  <c r="Q95" i="1"/>
  <c r="Q87" i="1"/>
  <c r="Q81" i="1"/>
  <c r="Q76" i="1"/>
  <c r="Q54" i="1"/>
  <c r="Q27" i="1"/>
  <c r="Q26" i="1"/>
  <c r="P171" i="1"/>
  <c r="P130" i="1"/>
  <c r="P126" i="1"/>
  <c r="P110" i="1"/>
  <c r="P107" i="1"/>
  <c r="P78" i="1"/>
  <c r="P63" i="1"/>
  <c r="P58" i="1"/>
  <c r="P49" i="1"/>
  <c r="P41" i="1"/>
  <c r="P37" i="1"/>
  <c r="P35" i="1"/>
  <c r="P30" i="1"/>
  <c r="P23" i="1"/>
  <c r="P14" i="1"/>
  <c r="P13" i="1"/>
  <c r="P9" i="1"/>
  <c r="P8" i="1"/>
  <c r="O179" i="1"/>
  <c r="O165" i="1"/>
  <c r="O122" i="1"/>
  <c r="O109" i="1"/>
  <c r="O101" i="1"/>
  <c r="O94" i="1"/>
  <c r="O65" i="1"/>
  <c r="O32" i="1"/>
  <c r="O16" i="1"/>
  <c r="N188" i="1"/>
  <c r="N187" i="1"/>
  <c r="N182" i="1"/>
  <c r="N181" i="1"/>
  <c r="N180" i="1"/>
  <c r="N176" i="1"/>
  <c r="N170" i="1"/>
  <c r="N168" i="1"/>
  <c r="N162" i="1"/>
  <c r="N150" i="1"/>
  <c r="N142" i="1"/>
  <c r="N139" i="1"/>
  <c r="N123" i="1"/>
  <c r="N119" i="1"/>
  <c r="N99" i="1"/>
  <c r="N96" i="1"/>
  <c r="N90" i="1"/>
  <c r="N88" i="1"/>
  <c r="N86" i="1"/>
  <c r="N85" i="1"/>
  <c r="N83" i="1"/>
  <c r="N70" i="1"/>
  <c r="N55" i="1"/>
  <c r="N38" i="1"/>
  <c r="N24" i="1"/>
  <c r="M158" i="1"/>
  <c r="M147" i="1"/>
  <c r="M146" i="1"/>
  <c r="M143" i="1"/>
  <c r="M124" i="1"/>
  <c r="M116" i="1"/>
  <c r="M115" i="1"/>
  <c r="M104" i="1"/>
  <c r="M84" i="1"/>
  <c r="M82" i="1"/>
  <c r="M60" i="1"/>
  <c r="M59" i="1"/>
  <c r="M19" i="1"/>
  <c r="M18" i="1"/>
  <c r="X201" i="1" l="1"/>
  <c r="E349" i="2"/>
  <c r="E348" i="2"/>
  <c r="E347" i="2"/>
  <c r="E346" i="2"/>
  <c r="E345" i="2"/>
  <c r="E344" i="2"/>
  <c r="E343" i="2"/>
  <c r="AU197" i="1"/>
  <c r="AR346" i="2" l="1"/>
  <c r="AQ346" i="2"/>
  <c r="AR347" i="2"/>
  <c r="AQ347" i="2"/>
  <c r="AR348" i="2"/>
  <c r="AQ348" i="2"/>
  <c r="AR349" i="2"/>
  <c r="AQ349" i="2"/>
  <c r="B368" i="2"/>
  <c r="B367" i="2"/>
  <c r="B366" i="2"/>
  <c r="B365" i="2"/>
  <c r="B364" i="2"/>
  <c r="B363" i="2"/>
  <c r="B362" i="2"/>
  <c r="B361" i="2"/>
  <c r="B360" i="2"/>
  <c r="B358" i="2"/>
  <c r="B357" i="2"/>
  <c r="B356" i="2"/>
  <c r="B355" i="2"/>
  <c r="B354" i="2"/>
  <c r="B353" i="2"/>
  <c r="B352" i="2"/>
  <c r="AP352" i="2" l="1"/>
  <c r="AP353" i="2"/>
  <c r="Z364" i="2"/>
  <c r="Z365" i="2"/>
  <c r="Z361" i="2"/>
  <c r="Z362" i="2"/>
  <c r="AO352" i="2"/>
  <c r="AO353" i="2"/>
  <c r="B359" i="2"/>
  <c r="D359" i="2" s="1"/>
  <c r="B369" i="2"/>
  <c r="D369" i="2" s="1"/>
  <c r="AJ4" i="1"/>
  <c r="AU3" i="1"/>
  <c r="AN3" i="1"/>
  <c r="V3" i="1"/>
  <c r="AR4" i="1"/>
  <c r="AR3" i="1"/>
  <c r="AQ4" i="1"/>
  <c r="AQ3" i="1"/>
  <c r="AJ3" i="1"/>
  <c r="B217" i="1"/>
  <c r="B216" i="1"/>
  <c r="B215" i="1"/>
  <c r="B214" i="1"/>
  <c r="B213" i="1"/>
  <c r="B212" i="1"/>
  <c r="B211" i="1"/>
  <c r="B210" i="1"/>
  <c r="B209" i="1"/>
  <c r="B207" i="1"/>
  <c r="B206" i="1"/>
  <c r="B205" i="1"/>
  <c r="B204" i="1"/>
  <c r="B203" i="1"/>
  <c r="B202" i="1"/>
  <c r="B201" i="1"/>
  <c r="B340" i="2" l="1"/>
  <c r="AH340" i="2" s="1"/>
  <c r="B343" i="2"/>
  <c r="B344" i="2"/>
  <c r="B345" i="2"/>
  <c r="B346" i="2"/>
  <c r="B342" i="2"/>
  <c r="B347" i="2"/>
  <c r="B341" i="2"/>
  <c r="B348" i="2"/>
  <c r="B349" i="2"/>
  <c r="D343" i="2"/>
  <c r="D349" i="2"/>
  <c r="D348" i="2"/>
  <c r="D347" i="2"/>
  <c r="D346" i="2"/>
  <c r="D345" i="2"/>
  <c r="D344" i="2"/>
  <c r="AU4" i="1"/>
  <c r="AI3" i="1"/>
  <c r="M3" i="1"/>
  <c r="V4" i="1"/>
  <c r="X4" i="1"/>
  <c r="Y4" i="1"/>
  <c r="AA4" i="1"/>
  <c r="AN4" i="1"/>
  <c r="AP4" i="1"/>
  <c r="AS3" i="1"/>
  <c r="AT3" i="1"/>
  <c r="AP202" i="1"/>
  <c r="AP205" i="1"/>
  <c r="AP201" i="1"/>
  <c r="AP204" i="1"/>
  <c r="Y3" i="1"/>
  <c r="AO3" i="1"/>
  <c r="AA3" i="1"/>
  <c r="AS4" i="1"/>
  <c r="P201" i="1"/>
  <c r="P202" i="1"/>
  <c r="X3" i="1"/>
  <c r="AO4" i="1"/>
  <c r="AP3" i="1"/>
  <c r="W4" i="1"/>
  <c r="O3" i="1"/>
  <c r="AM4" i="1"/>
  <c r="U3" i="1"/>
  <c r="Z3" i="1"/>
  <c r="AT4" i="1"/>
  <c r="N4" i="1"/>
  <c r="P3" i="1"/>
  <c r="Q3" i="1"/>
  <c r="R3" i="1"/>
  <c r="S3" i="1"/>
  <c r="AD3" i="1"/>
  <c r="AF3" i="1"/>
  <c r="AM3" i="1"/>
  <c r="Z4" i="1"/>
  <c r="W3" i="1"/>
  <c r="U4" i="1"/>
  <c r="AF4" i="1"/>
  <c r="AD4" i="1"/>
  <c r="B218" i="1"/>
  <c r="D218" i="1" s="1"/>
  <c r="Q4" i="1"/>
  <c r="R4" i="1"/>
  <c r="AE3" i="1"/>
  <c r="AI4" i="1"/>
  <c r="AC3" i="1"/>
  <c r="P4" i="1"/>
  <c r="M4" i="1"/>
  <c r="AE4" i="1"/>
  <c r="AC4" i="1"/>
  <c r="S4" i="1"/>
  <c r="O4" i="1"/>
  <c r="N3" i="1"/>
  <c r="B208" i="1"/>
  <c r="D208" i="1" s="1"/>
  <c r="AH197" i="1" l="1"/>
  <c r="AG197" i="1"/>
  <c r="AH196" i="1"/>
  <c r="AG196" i="1"/>
  <c r="AH195" i="1"/>
  <c r="AG195" i="1"/>
  <c r="AH194" i="1"/>
  <c r="AG194" i="1"/>
  <c r="AH193" i="1"/>
  <c r="AG193" i="1"/>
  <c r="AH192" i="1"/>
  <c r="AG192" i="1"/>
  <c r="AH191" i="1"/>
  <c r="AG191" i="1"/>
  <c r="AH190" i="1"/>
  <c r="AG190" i="1"/>
  <c r="AK196" i="1"/>
  <c r="AK195" i="1"/>
  <c r="AK194" i="1"/>
  <c r="AG344" i="2"/>
  <c r="AH344" i="2"/>
  <c r="AH349" i="2"/>
  <c r="AG349" i="2"/>
  <c r="AG345" i="2"/>
  <c r="AH345" i="2"/>
  <c r="AG341" i="2"/>
  <c r="AH341" i="2"/>
  <c r="AH343" i="2"/>
  <c r="AG343" i="2"/>
  <c r="AG346" i="2"/>
  <c r="AH346" i="2"/>
  <c r="AH348" i="2"/>
  <c r="AG348" i="2"/>
  <c r="AG342" i="2"/>
  <c r="AH342" i="2"/>
  <c r="AG347" i="2"/>
  <c r="AH347" i="2"/>
  <c r="AK193" i="1"/>
  <c r="AK197" i="1"/>
  <c r="U100" i="3"/>
  <c r="U96" i="3"/>
  <c r="U99" i="3"/>
  <c r="U89" i="3"/>
  <c r="U92" i="3"/>
  <c r="U90" i="3"/>
  <c r="U94" i="3"/>
  <c r="U93" i="3"/>
  <c r="AB100" i="3"/>
  <c r="AB99" i="3"/>
  <c r="AB96" i="3"/>
  <c r="AB89" i="3"/>
  <c r="AB95" i="3"/>
  <c r="AB88" i="3"/>
  <c r="AB90" i="3"/>
  <c r="U88" i="3"/>
  <c r="AB74" i="3"/>
  <c r="AB66" i="3"/>
  <c r="AB73" i="3"/>
  <c r="AB68" i="3"/>
  <c r="AB67" i="3"/>
  <c r="AB72" i="3"/>
  <c r="AB65" i="3"/>
  <c r="AB69" i="3"/>
  <c r="AB70" i="3"/>
  <c r="U73" i="3"/>
  <c r="U65" i="3"/>
  <c r="U70" i="3"/>
  <c r="U66" i="3"/>
  <c r="U72" i="3"/>
  <c r="U71" i="3"/>
  <c r="U67" i="3"/>
  <c r="U68" i="3"/>
  <c r="U69" i="3"/>
  <c r="M88" i="3"/>
  <c r="M96" i="3"/>
  <c r="M97" i="3"/>
  <c r="M91" i="3"/>
  <c r="M89" i="3"/>
  <c r="M92" i="3"/>
  <c r="M90" i="3"/>
  <c r="F89" i="3"/>
  <c r="F91" i="3"/>
  <c r="F90" i="3"/>
  <c r="F88" i="3"/>
  <c r="F99" i="3"/>
  <c r="F96" i="3"/>
  <c r="F94" i="3"/>
  <c r="M66" i="3"/>
  <c r="M65" i="3"/>
  <c r="M68" i="3"/>
  <c r="M67" i="3"/>
  <c r="M69" i="3"/>
  <c r="M72" i="3"/>
  <c r="F65" i="3"/>
  <c r="M70" i="3"/>
  <c r="P62" i="3"/>
  <c r="BA2" i="3"/>
  <c r="J57" i="3"/>
  <c r="J54" i="3"/>
  <c r="J53" i="3"/>
  <c r="J56" i="3"/>
  <c r="J55" i="3"/>
  <c r="J26" i="3"/>
  <c r="J27" i="3"/>
  <c r="J25" i="3"/>
  <c r="J22" i="3"/>
  <c r="J21" i="3"/>
  <c r="J24" i="3"/>
  <c r="J23" i="3"/>
  <c r="P2" i="3"/>
  <c r="A3" i="1"/>
  <c r="A3" i="2"/>
  <c r="Y115" i="3" l="1"/>
  <c r="Y111" i="3"/>
  <c r="AK4" i="1"/>
  <c r="AK3" i="1"/>
  <c r="Y114" i="3"/>
  <c r="Y112" i="3"/>
  <c r="Y82" i="3"/>
  <c r="J83" i="3"/>
  <c r="J85" i="3"/>
  <c r="J113" i="3"/>
  <c r="Y109" i="3"/>
  <c r="J110" i="3"/>
  <c r="J115" i="3"/>
  <c r="Y78" i="3"/>
  <c r="J81" i="3"/>
  <c r="J114" i="3"/>
  <c r="Y83" i="3"/>
  <c r="Y84" i="3"/>
  <c r="Y108" i="3"/>
  <c r="J79" i="3"/>
  <c r="J82" i="3"/>
  <c r="Y77" i="3"/>
  <c r="Y113" i="3"/>
  <c r="J80" i="3"/>
  <c r="J109" i="3"/>
  <c r="Y85" i="3"/>
  <c r="Y107" i="3"/>
  <c r="J84" i="3"/>
  <c r="J112" i="3"/>
  <c r="Y80" i="3"/>
  <c r="Y110" i="3"/>
  <c r="Y81" i="3"/>
  <c r="J111" i="3"/>
  <c r="Y79" i="3"/>
  <c r="AN3" i="2" l="1"/>
  <c r="U3" i="2"/>
  <c r="AO3" i="2"/>
  <c r="AP3" i="2"/>
  <c r="AQ3" i="2"/>
  <c r="W3" i="2"/>
  <c r="AT3" i="2"/>
  <c r="AR3" i="2"/>
  <c r="AU3" i="2"/>
  <c r="Y3" i="2"/>
  <c r="AN4" i="2"/>
  <c r="U4" i="2"/>
  <c r="AO4" i="2"/>
  <c r="AP4" i="2"/>
  <c r="AQ4" i="2"/>
  <c r="W4" i="2"/>
  <c r="AT4" i="2"/>
  <c r="AR4" i="2"/>
  <c r="AU4" i="2"/>
  <c r="Y4" i="2"/>
  <c r="Y54" i="3"/>
  <c r="Y51" i="3"/>
  <c r="Y58" i="3"/>
  <c r="Y57" i="3"/>
  <c r="Y55" i="3"/>
  <c r="Y59" i="3"/>
  <c r="Y52" i="3"/>
  <c r="Y56" i="3"/>
  <c r="Y53" i="3"/>
  <c r="J58" i="3"/>
  <c r="J59" i="3"/>
  <c r="Y22" i="3"/>
  <c r="Y25" i="3"/>
  <c r="Y23" i="3"/>
  <c r="Y17" i="3"/>
  <c r="Y24" i="3"/>
  <c r="Y19" i="3"/>
  <c r="Y20" i="3"/>
  <c r="Y18" i="3"/>
  <c r="Y21" i="3"/>
  <c r="AE210" i="1"/>
  <c r="AO210" i="1"/>
  <c r="W210" i="1"/>
  <c r="AO367" i="2"/>
  <c r="AE367" i="2"/>
  <c r="AE4" i="2"/>
  <c r="AE3" i="2"/>
  <c r="V29" i="3" l="1"/>
  <c r="V89" i="3" s="1"/>
  <c r="G37" i="3"/>
  <c r="V31" i="3"/>
  <c r="V39" i="3"/>
  <c r="AC8" i="3"/>
  <c r="AC29" i="3"/>
  <c r="N38" i="3"/>
  <c r="V7" i="3"/>
  <c r="V67" i="3" s="1"/>
  <c r="AC367" i="2"/>
  <c r="AC4" i="2"/>
  <c r="AC3" i="2"/>
  <c r="V99" i="3" l="1"/>
  <c r="V92" i="3"/>
  <c r="G96" i="3"/>
  <c r="V5" i="3"/>
  <c r="AC89" i="3"/>
  <c r="N97" i="3"/>
  <c r="AC68" i="3"/>
  <c r="Z80" i="3" s="1"/>
  <c r="Z20" i="3"/>
  <c r="U367" i="2"/>
  <c r="G36" i="3"/>
  <c r="G94" i="3" s="1"/>
  <c r="Y367" i="2"/>
  <c r="AU367" i="2"/>
  <c r="W367" i="2"/>
  <c r="AR367" i="2"/>
  <c r="AQ367" i="2"/>
  <c r="AP367" i="2"/>
  <c r="AN367" i="2"/>
  <c r="AT367" i="2"/>
  <c r="AA367" i="2"/>
  <c r="X367" i="2"/>
  <c r="AS367" i="2"/>
  <c r="AM367" i="2"/>
  <c r="V367" i="2"/>
  <c r="Z367" i="2"/>
  <c r="AK367" i="2"/>
  <c r="AH367" i="2"/>
  <c r="AG367" i="2"/>
  <c r="AF367" i="2"/>
  <c r="AD367" i="2"/>
  <c r="AJ367" i="2"/>
  <c r="AI367" i="2"/>
  <c r="V359" i="2"/>
  <c r="V358" i="2"/>
  <c r="AM353" i="2"/>
  <c r="AA352" i="2"/>
  <c r="AM352" i="2"/>
  <c r="AA353" i="2"/>
  <c r="AJ4" i="2"/>
  <c r="AJ3" i="2"/>
  <c r="V30" i="3"/>
  <c r="V90" i="3" s="1"/>
  <c r="AF4" i="2"/>
  <c r="V352" i="2"/>
  <c r="AD4" i="2"/>
  <c r="V35" i="3"/>
  <c r="V94" i="3" s="1"/>
  <c r="AI4" i="2"/>
  <c r="X352" i="2"/>
  <c r="AI3" i="2"/>
  <c r="V40" i="3"/>
  <c r="V100" i="3" s="1"/>
  <c r="W353" i="2"/>
  <c r="X353" i="2"/>
  <c r="AF3" i="2"/>
  <c r="V356" i="2"/>
  <c r="V353" i="2"/>
  <c r="AG3" i="2"/>
  <c r="G41" i="3"/>
  <c r="G99" i="3" s="1"/>
  <c r="V355" i="2"/>
  <c r="AK3" i="2"/>
  <c r="AK4" i="2"/>
  <c r="AD3" i="2"/>
  <c r="AH3" i="2"/>
  <c r="AH4" i="2"/>
  <c r="AG4" i="2"/>
  <c r="W352" i="2"/>
  <c r="V34" i="3"/>
  <c r="V96" i="3" s="1"/>
  <c r="V66" i="3" l="1"/>
  <c r="V10" i="3"/>
  <c r="V8" i="3"/>
  <c r="V11" i="3"/>
  <c r="G44" i="3"/>
  <c r="V14" i="3"/>
  <c r="G40" i="3"/>
  <c r="V6" i="3"/>
  <c r="G49" i="3"/>
  <c r="G38" i="3"/>
  <c r="V13" i="3"/>
  <c r="V9" i="3"/>
  <c r="G35" i="3"/>
  <c r="G45" i="3"/>
  <c r="V32" i="3"/>
  <c r="V91" i="3" l="1"/>
  <c r="G100" i="3"/>
  <c r="V72" i="3"/>
  <c r="V65" i="3"/>
  <c r="G97" i="3"/>
  <c r="V73" i="3"/>
  <c r="V68" i="3"/>
  <c r="V70" i="3"/>
  <c r="G92" i="3"/>
  <c r="G105" i="3"/>
  <c r="G103" i="3"/>
  <c r="V69" i="3"/>
  <c r="G95" i="3"/>
  <c r="V71" i="3"/>
  <c r="Y353" i="2" l="1"/>
  <c r="Y352" i="2"/>
  <c r="G48" i="3" l="1"/>
  <c r="AC353" i="2"/>
  <c r="AC352" i="2"/>
  <c r="Z356" i="2"/>
  <c r="Z355" i="2"/>
  <c r="Z353" i="2"/>
  <c r="Z352" i="2"/>
  <c r="AM356" i="2"/>
  <c r="AM355" i="2"/>
  <c r="AA356" i="2"/>
  <c r="AA355" i="2"/>
  <c r="Y210" i="1"/>
  <c r="AU210" i="1"/>
  <c r="AR210" i="1"/>
  <c r="AT210" i="1"/>
  <c r="AQ210" i="1"/>
  <c r="AP210" i="1"/>
  <c r="U210" i="1"/>
  <c r="AN210" i="1"/>
  <c r="AA201" i="1"/>
  <c r="AA202" i="1"/>
  <c r="V208" i="1"/>
  <c r="V207" i="1"/>
  <c r="V205" i="1"/>
  <c r="V204" i="1"/>
  <c r="V202" i="1"/>
  <c r="V201" i="1"/>
  <c r="N205" i="1"/>
  <c r="N204" i="1"/>
  <c r="N202" i="1"/>
  <c r="N201" i="1"/>
  <c r="AA210" i="1"/>
  <c r="V210" i="1"/>
  <c r="AS210" i="1"/>
  <c r="AM210" i="1"/>
  <c r="X210" i="1"/>
  <c r="Z210" i="1"/>
  <c r="S210" i="1"/>
  <c r="N210" i="1"/>
  <c r="AI210" i="1"/>
  <c r="AC210" i="1"/>
  <c r="P210" i="1"/>
  <c r="R210" i="1"/>
  <c r="Q210" i="1"/>
  <c r="AK210" i="1"/>
  <c r="AH210" i="1"/>
  <c r="AJ210" i="1"/>
  <c r="AG210" i="1"/>
  <c r="AF210" i="1"/>
  <c r="M210" i="1"/>
  <c r="AD210" i="1"/>
  <c r="O210" i="1"/>
  <c r="AT202" i="1"/>
  <c r="AT201" i="1"/>
  <c r="R202" i="1"/>
  <c r="R201" i="1"/>
  <c r="Z205" i="1"/>
  <c r="Z204" i="1"/>
  <c r="Z202" i="1"/>
  <c r="Z201" i="1"/>
  <c r="Y202" i="1"/>
  <c r="Y201" i="1"/>
  <c r="U202" i="1"/>
  <c r="U201" i="1"/>
  <c r="AC202" i="1"/>
  <c r="AC201" i="1"/>
  <c r="AA205" i="1"/>
  <c r="AA204" i="1"/>
  <c r="AM205" i="1"/>
  <c r="AM204" i="1"/>
  <c r="AM202" i="1"/>
  <c r="AM201" i="1"/>
  <c r="U205" i="1"/>
  <c r="U204" i="1"/>
  <c r="G106" i="3" l="1"/>
  <c r="V38" i="3"/>
  <c r="V12" i="3"/>
  <c r="G42" i="3"/>
  <c r="G39" i="3"/>
  <c r="G34" i="3"/>
  <c r="AC34" i="3"/>
  <c r="N34" i="3"/>
  <c r="AC32" i="3"/>
  <c r="AC31" i="3"/>
  <c r="N46" i="3"/>
  <c r="N41" i="3"/>
  <c r="N44" i="3"/>
  <c r="AC36" i="3"/>
  <c r="AC40" i="3"/>
  <c r="N7" i="3"/>
  <c r="N67" i="3" s="1"/>
  <c r="AC35" i="3"/>
  <c r="Z56" i="3" s="1"/>
  <c r="N45" i="3"/>
  <c r="N40" i="3"/>
  <c r="N8" i="3"/>
  <c r="N70" i="3" s="1"/>
  <c r="AC28" i="3"/>
  <c r="AC7" i="3"/>
  <c r="Z18" i="3" s="1"/>
  <c r="N35" i="3"/>
  <c r="N37" i="3"/>
  <c r="N13" i="3"/>
  <c r="AC5" i="3"/>
  <c r="N33" i="3"/>
  <c r="N39" i="3"/>
  <c r="N30" i="3"/>
  <c r="N10" i="3"/>
  <c r="N68" i="3" s="1"/>
  <c r="AC38" i="3"/>
  <c r="N47" i="3"/>
  <c r="N6" i="3"/>
  <c r="N66" i="3" s="1"/>
  <c r="N5" i="3"/>
  <c r="N65" i="3" s="1"/>
  <c r="N14" i="3"/>
  <c r="N74" i="3" s="1"/>
  <c r="AC39" i="3"/>
  <c r="AC11" i="3"/>
  <c r="N42" i="3"/>
  <c r="N11" i="3"/>
  <c r="N72" i="3" s="1"/>
  <c r="N9" i="3"/>
  <c r="N69" i="3" s="1"/>
  <c r="N32" i="3"/>
  <c r="N31" i="3"/>
  <c r="N12" i="3"/>
  <c r="N73" i="3" s="1"/>
  <c r="N48" i="3"/>
  <c r="AC9" i="3"/>
  <c r="AC6" i="3"/>
  <c r="AC10" i="3"/>
  <c r="AC12" i="3"/>
  <c r="AC30" i="3"/>
  <c r="AC41" i="3"/>
  <c r="N100" i="3" l="1"/>
  <c r="AC97" i="3"/>
  <c r="N101" i="3"/>
  <c r="N99" i="3"/>
  <c r="AC94" i="3"/>
  <c r="G102" i="3"/>
  <c r="V98" i="3"/>
  <c r="Z57" i="3"/>
  <c r="G98" i="3"/>
  <c r="G93" i="3"/>
  <c r="N105" i="3"/>
  <c r="N98" i="3"/>
  <c r="AC71" i="3"/>
  <c r="N104" i="3"/>
  <c r="N95" i="3"/>
  <c r="K114" i="3" s="1"/>
  <c r="N94" i="3"/>
  <c r="N103" i="3"/>
  <c r="Z52" i="3"/>
  <c r="AC88" i="3"/>
  <c r="Z107" i="3" s="1"/>
  <c r="AC90" i="3"/>
  <c r="Z58" i="3"/>
  <c r="AC100" i="3"/>
  <c r="Z114" i="3" s="1"/>
  <c r="Z59" i="3"/>
  <c r="AC99" i="3"/>
  <c r="Z115" i="3" s="1"/>
  <c r="N88" i="3"/>
  <c r="AC66" i="3"/>
  <c r="Z77" i="3" s="1"/>
  <c r="N92" i="3"/>
  <c r="N96" i="3"/>
  <c r="K115" i="3" s="1"/>
  <c r="K57" i="3"/>
  <c r="N91" i="3"/>
  <c r="AC67" i="3"/>
  <c r="Z78" i="3" s="1"/>
  <c r="Z19" i="3"/>
  <c r="AC65" i="3"/>
  <c r="Z79" i="3" s="1"/>
  <c r="Z17" i="3"/>
  <c r="Z21" i="3"/>
  <c r="AC69" i="3"/>
  <c r="Z82" i="3" s="1"/>
  <c r="Z51" i="3"/>
  <c r="AC96" i="3"/>
  <c r="Z112" i="3" s="1"/>
  <c r="N90" i="3"/>
  <c r="AC91" i="3"/>
  <c r="Z22" i="3"/>
  <c r="AC72" i="3"/>
  <c r="Z81" i="3" s="1"/>
  <c r="Z23" i="3"/>
  <c r="AC70" i="3"/>
  <c r="Z83" i="3" s="1"/>
  <c r="N89" i="3"/>
  <c r="AC95" i="3"/>
  <c r="Z113" i="3" s="1"/>
  <c r="Z54" i="3"/>
  <c r="AC92" i="3"/>
  <c r="Z111" i="3" s="1"/>
  <c r="Z359" i="2"/>
  <c r="Z358" i="2"/>
  <c r="AM3" i="2"/>
  <c r="AM4" i="2"/>
  <c r="Z3" i="2"/>
  <c r="V3" i="2"/>
  <c r="AS3" i="2"/>
  <c r="X3" i="2"/>
  <c r="AA3" i="2"/>
  <c r="Z4" i="2"/>
  <c r="V4" i="2"/>
  <c r="AS4" i="2"/>
  <c r="X4" i="2"/>
  <c r="AA4" i="2"/>
  <c r="K58" i="3"/>
  <c r="K59" i="3"/>
  <c r="U353" i="2"/>
  <c r="U352" i="2"/>
  <c r="K113" i="3" l="1"/>
  <c r="G30" i="3"/>
  <c r="G88" i="3" s="1"/>
  <c r="K109" i="3" s="1"/>
  <c r="V33" i="3"/>
  <c r="G33" i="3"/>
  <c r="G32" i="3"/>
  <c r="K55" i="3" s="1"/>
  <c r="G46" i="3"/>
  <c r="G101" i="3" s="1"/>
  <c r="V28" i="3"/>
  <c r="G43" i="3"/>
  <c r="G31" i="3"/>
  <c r="G90" i="3" l="1"/>
  <c r="K110" i="3" s="1"/>
  <c r="V93" i="3"/>
  <c r="K53" i="3"/>
  <c r="K54" i="3"/>
  <c r="Z55" i="3"/>
  <c r="G91" i="3"/>
  <c r="K111" i="3" s="1"/>
  <c r="G104" i="3"/>
  <c r="Z53" i="3"/>
  <c r="V88" i="3"/>
  <c r="Z109" i="3" s="1"/>
  <c r="K56" i="3"/>
  <c r="G89" i="3"/>
  <c r="K112" i="3" s="1"/>
  <c r="Z110" i="3" l="1"/>
  <c r="Z108" i="3"/>
  <c r="M353" i="2" l="1"/>
  <c r="M4" i="2"/>
  <c r="M367" i="2"/>
  <c r="Q367" i="2"/>
  <c r="Q4" i="2"/>
  <c r="M3" i="2"/>
  <c r="G11" i="3" s="1"/>
  <c r="G69" i="3" s="1"/>
  <c r="N356" i="2"/>
  <c r="N353" i="2"/>
  <c r="N4" i="2"/>
  <c r="N367" i="2"/>
  <c r="R353" i="2"/>
  <c r="R4" i="2"/>
  <c r="R367" i="2"/>
  <c r="R358" i="2"/>
  <c r="R359" i="2"/>
  <c r="R355" i="2"/>
  <c r="R356" i="2"/>
  <c r="O4" i="2"/>
  <c r="O367" i="2"/>
  <c r="R352" i="2"/>
  <c r="N352" i="2"/>
  <c r="R3" i="2"/>
  <c r="G6" i="3" s="1"/>
  <c r="G67" i="3" s="1"/>
  <c r="Q3" i="2"/>
  <c r="O3" i="2"/>
  <c r="P367" i="2"/>
  <c r="P4" i="2"/>
  <c r="S352" i="2"/>
  <c r="S353" i="2"/>
  <c r="S367" i="2"/>
  <c r="S4" i="2"/>
  <c r="N3" i="2"/>
  <c r="G7" i="3" s="1"/>
  <c r="G66" i="3" s="1"/>
  <c r="S3" i="2"/>
  <c r="G5" i="3" s="1"/>
  <c r="G65" i="3" s="1"/>
  <c r="N355" i="2"/>
  <c r="M352" i="2"/>
  <c r="P3" i="2"/>
  <c r="G9" i="3" l="1"/>
  <c r="G68" i="3" s="1"/>
  <c r="G16" i="3"/>
  <c r="G71" i="3" s="1"/>
  <c r="G18" i="3"/>
  <c r="G75" i="3" s="1"/>
  <c r="K24" i="3"/>
  <c r="K23" i="3"/>
  <c r="K25" i="3"/>
  <c r="K21" i="3"/>
  <c r="G14" i="3"/>
  <c r="G73" i="3" s="1"/>
  <c r="K82" i="3"/>
  <c r="K80" i="3"/>
  <c r="G13" i="3"/>
  <c r="G74" i="3" s="1"/>
  <c r="K83" i="3"/>
  <c r="G12" i="3"/>
  <c r="G70" i="3" s="1"/>
  <c r="G15" i="3"/>
  <c r="G72" i="3" s="1"/>
  <c r="G17" i="3"/>
  <c r="G76" i="3" s="1"/>
  <c r="K84" i="3"/>
  <c r="K79" i="3"/>
  <c r="K26" i="3"/>
  <c r="K22" i="3" l="1"/>
  <c r="K81" i="3"/>
  <c r="K85" i="3"/>
  <c r="K27" i="3"/>
  <c r="X204" i="1" l="1"/>
  <c r="X202" i="1"/>
  <c r="Y205" i="1"/>
  <c r="Y204" i="1"/>
  <c r="N49" i="3"/>
  <c r="AG4" i="1"/>
  <c r="AG3" i="1"/>
  <c r="AC14" i="3"/>
  <c r="AH4" i="1"/>
  <c r="AH3" i="1"/>
  <c r="AC13" i="3"/>
  <c r="Z24" i="3"/>
  <c r="AC74" i="3"/>
  <c r="Z84" i="3"/>
  <c r="Z25" i="3"/>
  <c r="AC73" i="3"/>
  <c r="Z85" i="3"/>
  <c r="N106" i="3"/>
</calcChain>
</file>

<file path=xl/sharedStrings.xml><?xml version="1.0" encoding="utf-8"?>
<sst xmlns="http://schemas.openxmlformats.org/spreadsheetml/2006/main" count="3333" uniqueCount="860">
  <si>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</si>
  <si>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</si>
  <si>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</si>
  <si>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</si>
  <si>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</si>
  <si>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</si>
  <si>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</si>
  <si>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</si>
  <si>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</si>
  <si>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</si>
  <si>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</si>
  <si>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</si>
  <si>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</si>
  <si>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Race</t>
  </si>
  <si>
    <t>B-TEAM</t>
  </si>
  <si>
    <t>C-TEAM</t>
  </si>
  <si>
    <t>D-TEAM</t>
  </si>
  <si>
    <t>E-TEAM</t>
  </si>
  <si>
    <t>BRX</t>
  </si>
  <si>
    <t>HPX</t>
  </si>
  <si>
    <t>BSRC</t>
  </si>
  <si>
    <t>EDM</t>
  </si>
  <si>
    <t>SNH</t>
  </si>
  <si>
    <t>HRC</t>
  </si>
  <si>
    <t>FRE</t>
  </si>
  <si>
    <t>HRP</t>
  </si>
  <si>
    <t>* indicates 2nd claim runner</t>
  </si>
  <si>
    <t>SS</t>
  </si>
  <si>
    <t>Div</t>
  </si>
  <si>
    <t>Cat</t>
  </si>
  <si>
    <t>B&amp;D</t>
  </si>
  <si>
    <t>F-TEAM</t>
  </si>
  <si>
    <t>ROY</t>
  </si>
  <si>
    <t>HRTC</t>
  </si>
  <si>
    <t>F</t>
  </si>
  <si>
    <t>M</t>
  </si>
  <si>
    <t>WJ</t>
  </si>
  <si>
    <t>EC</t>
  </si>
  <si>
    <t>OPEN</t>
  </si>
  <si>
    <t>VETS</t>
  </si>
  <si>
    <t>Hitchin Running Club</t>
  </si>
  <si>
    <t>Royston Runners</t>
  </si>
  <si>
    <t>Ware Joggers</t>
  </si>
  <si>
    <t>Barnet &amp; District AC</t>
  </si>
  <si>
    <t>Broxbourne Runners</t>
  </si>
  <si>
    <t>Bishop Stortford Running Club</t>
  </si>
  <si>
    <t>Enfield Chasers</t>
  </si>
  <si>
    <t>Edmonton Running Club</t>
  </si>
  <si>
    <t>Freedom Tri</t>
  </si>
  <si>
    <t>Harpenden Arrows</t>
  </si>
  <si>
    <t>Herts Phoenix AC</t>
  </si>
  <si>
    <t>Stevenage &amp; North Herts AC</t>
  </si>
  <si>
    <t>Stevenage Striders</t>
  </si>
  <si>
    <t>B&amp;D 'B'</t>
  </si>
  <si>
    <t>HRC 'B'</t>
  </si>
  <si>
    <t>ROY 'B'</t>
  </si>
  <si>
    <t>WJ 'B'</t>
  </si>
  <si>
    <t>OVERALL</t>
  </si>
  <si>
    <t>VET MEN</t>
  </si>
  <si>
    <t>VET WOMEN</t>
  </si>
  <si>
    <t>BSRC 'B'</t>
  </si>
  <si>
    <t>HRTC 'B'</t>
  </si>
  <si>
    <t>SS 'B'</t>
  </si>
  <si>
    <t>B&amp;D 'C'</t>
  </si>
  <si>
    <t>WJ 'C'</t>
  </si>
  <si>
    <t>B&amp;D 'D'</t>
  </si>
  <si>
    <t>WJ 'D'</t>
  </si>
  <si>
    <t>ROY 'C'</t>
  </si>
  <si>
    <t>ROY 'D'</t>
  </si>
  <si>
    <t>SS 'C'</t>
  </si>
  <si>
    <t>HRP 'B'</t>
  </si>
  <si>
    <t>Harlow Run &amp; Tri Club</t>
  </si>
  <si>
    <t>BSRC 'C'</t>
  </si>
  <si>
    <t>BSRC 'D'</t>
  </si>
  <si>
    <t>SS 'D'</t>
  </si>
  <si>
    <t>SNH 'B'</t>
  </si>
  <si>
    <t>FVS</t>
  </si>
  <si>
    <t>WAT</t>
  </si>
  <si>
    <t>2025 MID WEEK LEAGUE sponsored by</t>
  </si>
  <si>
    <t>RACE 1 - Stevenage 10k - Wednesday 28th May 2025</t>
  </si>
  <si>
    <t>Watford Joggers</t>
  </si>
  <si>
    <t>WAT 'B'</t>
  </si>
  <si>
    <t>WAT 'C'</t>
  </si>
  <si>
    <t>WAT 'D'</t>
  </si>
  <si>
    <t>FVS 'B'</t>
  </si>
  <si>
    <t>FVS 'C'</t>
  </si>
  <si>
    <t>FVS 'D'</t>
  </si>
  <si>
    <t>FVS 'E'</t>
  </si>
  <si>
    <t>FVS 'F'</t>
  </si>
  <si>
    <t>RACE 2 - Watford 10k - Wednesday 4th June 2025</t>
  </si>
  <si>
    <t>CUMULATIVE POSITIONS AFTER 2 RACES</t>
  </si>
  <si>
    <t>Lucy</t>
  </si>
  <si>
    <t>Barnes</t>
  </si>
  <si>
    <t>S</t>
  </si>
  <si>
    <t>Fliss</t>
  </si>
  <si>
    <t>Tournant</t>
  </si>
  <si>
    <t>Zoe</t>
  </si>
  <si>
    <t>Hewitson</t>
  </si>
  <si>
    <t>Sydney</t>
  </si>
  <si>
    <t>Barfield</t>
  </si>
  <si>
    <t>Robyn</t>
  </si>
  <si>
    <t>Ella</t>
  </si>
  <si>
    <t>Wager</t>
  </si>
  <si>
    <t>Robinson</t>
  </si>
  <si>
    <t>Storm</t>
  </si>
  <si>
    <t>Moore</t>
  </si>
  <si>
    <t>Romy</t>
  </si>
  <si>
    <t>Remy</t>
  </si>
  <si>
    <t>Knowles</t>
  </si>
  <si>
    <t>Harriet</t>
  </si>
  <si>
    <t>Cruickshank</t>
  </si>
  <si>
    <t>Gemma</t>
  </si>
  <si>
    <t>O'Donnell</t>
  </si>
  <si>
    <t>Megan</t>
  </si>
  <si>
    <t>Sutton</t>
  </si>
  <si>
    <t>Jessica</t>
  </si>
  <si>
    <t>Clarke</t>
  </si>
  <si>
    <t>Kate</t>
  </si>
  <si>
    <t>Towsey</t>
  </si>
  <si>
    <t>Sophie</t>
  </si>
  <si>
    <t>Parsons</t>
  </si>
  <si>
    <t>Amy-Louise</t>
  </si>
  <si>
    <t>Ironmonger</t>
  </si>
  <si>
    <t>rathikia</t>
  </si>
  <si>
    <t>radia</t>
  </si>
  <si>
    <t>esther</t>
  </si>
  <si>
    <t>dixon</t>
  </si>
  <si>
    <t>Olivia</t>
  </si>
  <si>
    <t>Evans</t>
  </si>
  <si>
    <t>Frances</t>
  </si>
  <si>
    <t>Stratton</t>
  </si>
  <si>
    <t>sammy</t>
  </si>
  <si>
    <t>ward</t>
  </si>
  <si>
    <t>f</t>
  </si>
  <si>
    <t>laura</t>
  </si>
  <si>
    <t>starck</t>
  </si>
  <si>
    <t>Rose</t>
  </si>
  <si>
    <t>Alice</t>
  </si>
  <si>
    <t>Welch</t>
  </si>
  <si>
    <t>Helen</t>
  </si>
  <si>
    <t>Mussen</t>
  </si>
  <si>
    <t>V 45</t>
  </si>
  <si>
    <t>Kayleigh</t>
  </si>
  <si>
    <t>Williams</t>
  </si>
  <si>
    <t>V 35</t>
  </si>
  <si>
    <t>Barc</t>
  </si>
  <si>
    <t>Joanna</t>
  </si>
  <si>
    <t>Jurd</t>
  </si>
  <si>
    <t>Lacigova</t>
  </si>
  <si>
    <t>Lina</t>
  </si>
  <si>
    <t>Tzompova</t>
  </si>
  <si>
    <t>Cate</t>
  </si>
  <si>
    <t>Campany</t>
  </si>
  <si>
    <t>V 55</t>
  </si>
  <si>
    <t>Sandra</t>
  </si>
  <si>
    <t>Rust</t>
  </si>
  <si>
    <t>Dupuis</t>
  </si>
  <si>
    <t>Carla</t>
  </si>
  <si>
    <t>Kay</t>
  </si>
  <si>
    <t>Taylor</t>
  </si>
  <si>
    <t>Marie</t>
  </si>
  <si>
    <t>Colucci</t>
  </si>
  <si>
    <t>Louise</t>
  </si>
  <si>
    <t>Burr</t>
  </si>
  <si>
    <t>Anthea</t>
  </si>
  <si>
    <t>Francis</t>
  </si>
  <si>
    <t>Jemina</t>
  </si>
  <si>
    <t>Punni</t>
  </si>
  <si>
    <t>Isabel</t>
  </si>
  <si>
    <t>Marriage</t>
  </si>
  <si>
    <t>Michelle</t>
  </si>
  <si>
    <t>Cross</t>
  </si>
  <si>
    <t>Georgie</t>
  </si>
  <si>
    <t>Hooper</t>
  </si>
  <si>
    <t>Christine</t>
  </si>
  <si>
    <t>White</t>
  </si>
  <si>
    <t>Felicity</t>
  </si>
  <si>
    <t xml:space="preserve">Millns </t>
  </si>
  <si>
    <t>Serena</t>
  </si>
  <si>
    <t>Beresford</t>
  </si>
  <si>
    <t>Jennifer</t>
  </si>
  <si>
    <t>Burke</t>
  </si>
  <si>
    <t>kate</t>
  </si>
  <si>
    <t>blackwell</t>
  </si>
  <si>
    <t>Natalie</t>
  </si>
  <si>
    <t>Moat</t>
  </si>
  <si>
    <t>Hyde</t>
  </si>
  <si>
    <t>Oliver</t>
  </si>
  <si>
    <t>Jo</t>
  </si>
  <si>
    <t>Cooksley</t>
  </si>
  <si>
    <t>Melanie</t>
  </si>
  <si>
    <t>Blackaby</t>
  </si>
  <si>
    <t>Chrissie</t>
  </si>
  <si>
    <t>Thomas</t>
  </si>
  <si>
    <t>Carolyn</t>
  </si>
  <si>
    <t>Reid</t>
  </si>
  <si>
    <t>Bignall</t>
  </si>
  <si>
    <t>Iwaschkin</t>
  </si>
  <si>
    <t>Hazel</t>
  </si>
  <si>
    <t>Smith</t>
  </si>
  <si>
    <t>Jayne</t>
  </si>
  <si>
    <t>Riddell</t>
  </si>
  <si>
    <t>Teresa</t>
  </si>
  <si>
    <t>Weedon</t>
  </si>
  <si>
    <t>V 65</t>
  </si>
  <si>
    <t>Pearcy</t>
  </si>
  <si>
    <t>Veronica</t>
  </si>
  <si>
    <t>Carrasco Espana*</t>
  </si>
  <si>
    <t>julie</t>
  </si>
  <si>
    <t>vooght</t>
  </si>
  <si>
    <t>Elodie</t>
  </si>
  <si>
    <t>Moakes</t>
  </si>
  <si>
    <t>Sue</t>
  </si>
  <si>
    <t>Jackie</t>
  </si>
  <si>
    <t>Perry</t>
  </si>
  <si>
    <t>Elizabeth</t>
  </si>
  <si>
    <t>Roberts</t>
  </si>
  <si>
    <t>Peijie</t>
  </si>
  <si>
    <t>Zhu</t>
  </si>
  <si>
    <t>Pippa</t>
  </si>
  <si>
    <t>Nicolle</t>
  </si>
  <si>
    <t>Morgan</t>
  </si>
  <si>
    <t>Zagerman Vaughan</t>
  </si>
  <si>
    <t>Burrows</t>
  </si>
  <si>
    <t>Staunton</t>
  </si>
  <si>
    <t>Sleeth</t>
  </si>
  <si>
    <t>Patricia</t>
  </si>
  <si>
    <t>Poole</t>
  </si>
  <si>
    <t>Sutherill</t>
  </si>
  <si>
    <t>Webber</t>
  </si>
  <si>
    <t>Linda</t>
  </si>
  <si>
    <t>George</t>
  </si>
  <si>
    <t>Hill</t>
  </si>
  <si>
    <t>Lynsay</t>
  </si>
  <si>
    <t>Laura</t>
  </si>
  <si>
    <t>Deborah</t>
  </si>
  <si>
    <t>Meek</t>
  </si>
  <si>
    <t>Tracy</t>
  </si>
  <si>
    <t>Brennan</t>
  </si>
  <si>
    <t>Angie</t>
  </si>
  <si>
    <t>Hayes</t>
  </si>
  <si>
    <t>Claire</t>
  </si>
  <si>
    <t>Emmerson</t>
  </si>
  <si>
    <t>Judy</t>
  </si>
  <si>
    <t>King</t>
  </si>
  <si>
    <t>Fay</t>
  </si>
  <si>
    <t>Dodgen</t>
  </si>
  <si>
    <t>Anne</t>
  </si>
  <si>
    <t>Miller</t>
  </si>
  <si>
    <t>Caroline</t>
  </si>
  <si>
    <t>Stephens</t>
  </si>
  <si>
    <t>Jenny</t>
  </si>
  <si>
    <t>Brayshaw</t>
  </si>
  <si>
    <t>Janet</t>
  </si>
  <si>
    <t>Howes</t>
  </si>
  <si>
    <t>V 75</t>
  </si>
  <si>
    <t>Sharon</t>
  </si>
  <si>
    <t>Crowley</t>
  </si>
  <si>
    <t>Denise</t>
  </si>
  <si>
    <t>Parker</t>
  </si>
  <si>
    <t>frances</t>
  </si>
  <si>
    <t>chater</t>
  </si>
  <si>
    <t>Derry</t>
  </si>
  <si>
    <t>Victoria</t>
  </si>
  <si>
    <t>Cutler</t>
  </si>
  <si>
    <t>Liz</t>
  </si>
  <si>
    <t>Carvell</t>
  </si>
  <si>
    <t>Kelly</t>
  </si>
  <si>
    <t>Reeves</t>
  </si>
  <si>
    <t>Callie</t>
  </si>
  <si>
    <t>Chapman</t>
  </si>
  <si>
    <t>Beth</t>
  </si>
  <si>
    <t>Moorley</t>
  </si>
  <si>
    <t>Armstrong</t>
  </si>
  <si>
    <t>Esperanza</t>
  </si>
  <si>
    <t>Castro</t>
  </si>
  <si>
    <t>Luella</t>
  </si>
  <si>
    <t>Dixon</t>
  </si>
  <si>
    <t>Sally</t>
  </si>
  <si>
    <t>Phillips</t>
  </si>
  <si>
    <t>Amanda</t>
  </si>
  <si>
    <t>Vickers</t>
  </si>
  <si>
    <t>Samantha</t>
  </si>
  <si>
    <t>Hannah</t>
  </si>
  <si>
    <t>Chris</t>
  </si>
  <si>
    <t>Paula</t>
  </si>
  <si>
    <t>Heyes</t>
  </si>
  <si>
    <t>Nicola</t>
  </si>
  <si>
    <t>Hatherly</t>
  </si>
  <si>
    <t>Jane</t>
  </si>
  <si>
    <t>Wadey</t>
  </si>
  <si>
    <t>Sheridan</t>
  </si>
  <si>
    <t>Maddy</t>
  </si>
  <si>
    <t>Henderson</t>
  </si>
  <si>
    <t>Adams</t>
  </si>
  <si>
    <t xml:space="preserve">Ellie </t>
  </si>
  <si>
    <t>Pond</t>
  </si>
  <si>
    <t>Stephanie</t>
  </si>
  <si>
    <t>Harrison</t>
  </si>
  <si>
    <t>Bethan</t>
  </si>
  <si>
    <t>Jones</t>
  </si>
  <si>
    <t>Caoímhe</t>
  </si>
  <si>
    <t>Agnew</t>
  </si>
  <si>
    <t>Yoana</t>
  </si>
  <si>
    <t>Rachovska</t>
  </si>
  <si>
    <t>Shayna</t>
  </si>
  <si>
    <t>Godin</t>
  </si>
  <si>
    <t>Montanna</t>
  </si>
  <si>
    <t>Bentley</t>
  </si>
  <si>
    <t>Rebecca</t>
  </si>
  <si>
    <t>Gyetvai</t>
  </si>
  <si>
    <t>Jess</t>
  </si>
  <si>
    <t>Mills</t>
  </si>
  <si>
    <t>Sian</t>
  </si>
  <si>
    <t>Vujasin</t>
  </si>
  <si>
    <t>Ellen</t>
  </si>
  <si>
    <t>Ilott</t>
  </si>
  <si>
    <t>Eloise</t>
  </si>
  <si>
    <t>Lockyer</t>
  </si>
  <si>
    <t>Odell</t>
  </si>
  <si>
    <t xml:space="preserve">Taylor </t>
  </si>
  <si>
    <t>Morris-Jones</t>
  </si>
  <si>
    <t>U 20</t>
  </si>
  <si>
    <t>Jaggard</t>
  </si>
  <si>
    <t>Rachel</t>
  </si>
  <si>
    <t>Dervish</t>
  </si>
  <si>
    <t>Marilyn</t>
  </si>
  <si>
    <t>Martin</t>
  </si>
  <si>
    <t>Katie</t>
  </si>
  <si>
    <t>Moey</t>
  </si>
  <si>
    <t>Johns</t>
  </si>
  <si>
    <t xml:space="preserve">Jasmine </t>
  </si>
  <si>
    <t>Forde</t>
  </si>
  <si>
    <t>Carey</t>
  </si>
  <si>
    <t>Humphreys</t>
  </si>
  <si>
    <t>Aisling</t>
  </si>
  <si>
    <t>Patterson</t>
  </si>
  <si>
    <t>Loretta</t>
  </si>
  <si>
    <t>Blundell</t>
  </si>
  <si>
    <t>Rita</t>
  </si>
  <si>
    <t>Moran</t>
  </si>
  <si>
    <t>Jan</t>
  </si>
  <si>
    <t>Hazirci</t>
  </si>
  <si>
    <t>Fiona</t>
  </si>
  <si>
    <t>Hathaway</t>
  </si>
  <si>
    <t>Chloe</t>
  </si>
  <si>
    <t>Marshall</t>
  </si>
  <si>
    <t>Ward</t>
  </si>
  <si>
    <t>Halina</t>
  </si>
  <si>
    <t>Wojslaw-Cyprowska</t>
  </si>
  <si>
    <t xml:space="preserve">Siobhan </t>
  </si>
  <si>
    <t xml:space="preserve">Palmer </t>
  </si>
  <si>
    <t>Janie</t>
  </si>
  <si>
    <t>Morris</t>
  </si>
  <si>
    <t>Agnes</t>
  </si>
  <si>
    <t>Jacobs</t>
  </si>
  <si>
    <t>Green</t>
  </si>
  <si>
    <t>Lesley</t>
  </si>
  <si>
    <t>Anson</t>
  </si>
  <si>
    <t>Kathy</t>
  </si>
  <si>
    <t>Dominy</t>
  </si>
  <si>
    <t>Stanton</t>
  </si>
  <si>
    <t>Becky</t>
  </si>
  <si>
    <t>Last</t>
  </si>
  <si>
    <t>Aggie</t>
  </si>
  <si>
    <t>Minas</t>
  </si>
  <si>
    <t>Lynn</t>
  </si>
  <si>
    <t>Katka</t>
  </si>
  <si>
    <t xml:space="preserve">Laughton </t>
  </si>
  <si>
    <t>Catherine</t>
  </si>
  <si>
    <t>Bicharel</t>
  </si>
  <si>
    <t>Dworowski</t>
  </si>
  <si>
    <t>Alexandra</t>
  </si>
  <si>
    <t>Bartrope</t>
  </si>
  <si>
    <t>Vitoria</t>
  </si>
  <si>
    <t>Wilkinson</t>
  </si>
  <si>
    <t>Charlotte</t>
  </si>
  <si>
    <t>Gilligan</t>
  </si>
  <si>
    <t>Tanner</t>
  </si>
  <si>
    <t>Geraldine</t>
  </si>
  <si>
    <t>Stapleton</t>
  </si>
  <si>
    <t>Olu</t>
  </si>
  <si>
    <t>Gooden</t>
  </si>
  <si>
    <t>Annie</t>
  </si>
  <si>
    <t>Quinn</t>
  </si>
  <si>
    <t>Ai-Seng</t>
  </si>
  <si>
    <t>Paul</t>
  </si>
  <si>
    <t>Alison</t>
  </si>
  <si>
    <t>Hope</t>
  </si>
  <si>
    <t>Price</t>
  </si>
  <si>
    <t>Tessa</t>
  </si>
  <si>
    <t>Whitmore</t>
  </si>
  <si>
    <t xml:space="preserve">Tanya </t>
  </si>
  <si>
    <t>Margaret</t>
  </si>
  <si>
    <t>Watkinson</t>
  </si>
  <si>
    <t>Anneli</t>
  </si>
  <si>
    <t>Sydenham</t>
  </si>
  <si>
    <t>Emma</t>
  </si>
  <si>
    <t>Castle</t>
  </si>
  <si>
    <t>Mary</t>
  </si>
  <si>
    <t>Brown</t>
  </si>
  <si>
    <t>Nikki</t>
  </si>
  <si>
    <t>Beswick</t>
  </si>
  <si>
    <t>Violet</t>
  </si>
  <si>
    <t>Julie</t>
  </si>
  <si>
    <t>Horrocks</t>
  </si>
  <si>
    <t>Rosalind</t>
  </si>
  <si>
    <t>Thompson</t>
  </si>
  <si>
    <t>Clare</t>
  </si>
  <si>
    <t>Horner</t>
  </si>
  <si>
    <t>Wood</t>
  </si>
  <si>
    <t>Nice</t>
  </si>
  <si>
    <t>Jeannette</t>
  </si>
  <si>
    <t>Jude</t>
  </si>
  <si>
    <t>Bell</t>
  </si>
  <si>
    <t>Westley</t>
  </si>
  <si>
    <t>Aaron</t>
  </si>
  <si>
    <t>Simon</t>
  </si>
  <si>
    <t>Fraser</t>
  </si>
  <si>
    <t>Liam</t>
  </si>
  <si>
    <t>Struwe</t>
  </si>
  <si>
    <t>Tom</t>
  </si>
  <si>
    <t>Combe</t>
  </si>
  <si>
    <t>Adrian</t>
  </si>
  <si>
    <t>Busolini</t>
  </si>
  <si>
    <t>William</t>
  </si>
  <si>
    <t>Caunce</t>
  </si>
  <si>
    <t>Matthew</t>
  </si>
  <si>
    <t>Cottiss</t>
  </si>
  <si>
    <t>Ian</t>
  </si>
  <si>
    <t>Perrins</t>
  </si>
  <si>
    <t>Kristian</t>
  </si>
  <si>
    <t>Atanasov</t>
  </si>
  <si>
    <t>Nathan</t>
  </si>
  <si>
    <t>Kirley</t>
  </si>
  <si>
    <t>Alexander</t>
  </si>
  <si>
    <t>Chappell</t>
  </si>
  <si>
    <t>Butler</t>
  </si>
  <si>
    <t>Michael</t>
  </si>
  <si>
    <t>Foxwell</t>
  </si>
  <si>
    <t>Charlie</t>
  </si>
  <si>
    <t>Fisher</t>
  </si>
  <si>
    <t>Andrew</t>
  </si>
  <si>
    <t>Joslin</t>
  </si>
  <si>
    <t>Mark</t>
  </si>
  <si>
    <t>Ford</t>
  </si>
  <si>
    <t>Dean</t>
  </si>
  <si>
    <t>Reilly</t>
  </si>
  <si>
    <t>Robin</t>
  </si>
  <si>
    <t>Palmer</t>
  </si>
  <si>
    <t>Declan</t>
  </si>
  <si>
    <t>Calvey</t>
  </si>
  <si>
    <t>Jay</t>
  </si>
  <si>
    <t>Papa</t>
  </si>
  <si>
    <t>Holton</t>
  </si>
  <si>
    <t>Archie</t>
  </si>
  <si>
    <t>Gilbey</t>
  </si>
  <si>
    <t>Joe</t>
  </si>
  <si>
    <t>Pasch</t>
  </si>
  <si>
    <t>Kavanagh</t>
  </si>
  <si>
    <t>Perri</t>
  </si>
  <si>
    <t>Gentry</t>
  </si>
  <si>
    <t>Russell</t>
  </si>
  <si>
    <t>Cook</t>
  </si>
  <si>
    <t>Sam</t>
  </si>
  <si>
    <t>Clements</t>
  </si>
  <si>
    <t>James</t>
  </si>
  <si>
    <t>Luke</t>
  </si>
  <si>
    <t>Gooding-Williams</t>
  </si>
  <si>
    <t>Jack</t>
  </si>
  <si>
    <t>Waight</t>
  </si>
  <si>
    <t>jackson</t>
  </si>
  <si>
    <t>Adams-Fairhurst</t>
  </si>
  <si>
    <t>Pawel</t>
  </si>
  <si>
    <t>Bogacki</t>
  </si>
  <si>
    <t>Hockley</t>
  </si>
  <si>
    <t>Cooke</t>
  </si>
  <si>
    <t>romain</t>
  </si>
  <si>
    <t>veillard</t>
  </si>
  <si>
    <t xml:space="preserve">Herrett </t>
  </si>
  <si>
    <t>Melvin</t>
  </si>
  <si>
    <t>Auburn</t>
  </si>
  <si>
    <t>Ben</t>
  </si>
  <si>
    <t>Jamie</t>
  </si>
  <si>
    <t>Catton</t>
  </si>
  <si>
    <t>Beckett</t>
  </si>
  <si>
    <t>Lewis</t>
  </si>
  <si>
    <t>Lant</t>
  </si>
  <si>
    <t>Appleby</t>
  </si>
  <si>
    <t>Kevyn</t>
  </si>
  <si>
    <t>Hopkins-Hall</t>
  </si>
  <si>
    <t>MacDonald</t>
  </si>
  <si>
    <t xml:space="preserve">Waitling </t>
  </si>
  <si>
    <t>Spanos</t>
  </si>
  <si>
    <t>Peter</t>
  </si>
  <si>
    <t>Sach</t>
  </si>
  <si>
    <t>Danny</t>
  </si>
  <si>
    <t>Harwood</t>
  </si>
  <si>
    <t>Edwards</t>
  </si>
  <si>
    <t>Lennie</t>
  </si>
  <si>
    <t>Cant</t>
  </si>
  <si>
    <t>jay</t>
  </si>
  <si>
    <t>naland</t>
  </si>
  <si>
    <t>Bradley</t>
  </si>
  <si>
    <t>Holmes</t>
  </si>
  <si>
    <t>V 40</t>
  </si>
  <si>
    <t>Kevin</t>
  </si>
  <si>
    <t>Sambridge</t>
  </si>
  <si>
    <t>V 50</t>
  </si>
  <si>
    <t>David</t>
  </si>
  <si>
    <t>O'Sullivan</t>
  </si>
  <si>
    <t>Timothy</t>
  </si>
  <si>
    <t>Brignall</t>
  </si>
  <si>
    <t>Ames</t>
  </si>
  <si>
    <t>Pas</t>
  </si>
  <si>
    <t>Blackwell</t>
  </si>
  <si>
    <t>Nick</t>
  </si>
  <si>
    <t>Axam</t>
  </si>
  <si>
    <t>Matt</t>
  </si>
  <si>
    <t>Ryan</t>
  </si>
  <si>
    <t>De Vooght-Johnson</t>
  </si>
  <si>
    <t>Makowski</t>
  </si>
  <si>
    <t>Tim</t>
  </si>
  <si>
    <t>Vishal</t>
  </si>
  <si>
    <t>Dixit</t>
  </si>
  <si>
    <t>Will</t>
  </si>
  <si>
    <t>Brotherston</t>
  </si>
  <si>
    <t>Mike</t>
  </si>
  <si>
    <t>Jeffs</t>
  </si>
  <si>
    <t>Robert</t>
  </si>
  <si>
    <t>Thorpe</t>
  </si>
  <si>
    <t xml:space="preserve">Frank </t>
  </si>
  <si>
    <t>V 60</t>
  </si>
  <si>
    <t>Fradley</t>
  </si>
  <si>
    <t>McInerney</t>
  </si>
  <si>
    <t>Newton</t>
  </si>
  <si>
    <t>Benjamin</t>
  </si>
  <si>
    <t>Steere</t>
  </si>
  <si>
    <t>Jonathon</t>
  </si>
  <si>
    <t>Pitkin</t>
  </si>
  <si>
    <t>Graham</t>
  </si>
  <si>
    <t>Shelley</t>
  </si>
  <si>
    <t>Ross</t>
  </si>
  <si>
    <t>Gallagher</t>
  </si>
  <si>
    <t>Adam</t>
  </si>
  <si>
    <t>Watson</t>
  </si>
  <si>
    <t>Nicholas</t>
  </si>
  <si>
    <t>Fiducia</t>
  </si>
  <si>
    <t>Kris</t>
  </si>
  <si>
    <t>Westcott</t>
  </si>
  <si>
    <t>Kirk</t>
  </si>
  <si>
    <t>Crudgington</t>
  </si>
  <si>
    <t>Sheffield</t>
  </si>
  <si>
    <t>Newman</t>
  </si>
  <si>
    <t>Richard</t>
  </si>
  <si>
    <t>Cummings</t>
  </si>
  <si>
    <t>Ralph</t>
  </si>
  <si>
    <t>Dadswell*</t>
  </si>
  <si>
    <t>Steve</t>
  </si>
  <si>
    <t>Davies</t>
  </si>
  <si>
    <t>Donnelly</t>
  </si>
  <si>
    <t>Dry</t>
  </si>
  <si>
    <t>Ironside</t>
  </si>
  <si>
    <t>Higgs</t>
  </si>
  <si>
    <t>Toby</t>
  </si>
  <si>
    <t>Bassett</t>
  </si>
  <si>
    <t>Terrell</t>
  </si>
  <si>
    <t>Standley</t>
  </si>
  <si>
    <t>Alexsandro</t>
  </si>
  <si>
    <t>Meireles</t>
  </si>
  <si>
    <t>Marc</t>
  </si>
  <si>
    <t>Witham</t>
  </si>
  <si>
    <t>titus</t>
  </si>
  <si>
    <t>mangu</t>
  </si>
  <si>
    <t>Pete</t>
  </si>
  <si>
    <t>Gentle</t>
  </si>
  <si>
    <t>Biggs</t>
  </si>
  <si>
    <t xml:space="preserve">Richard </t>
  </si>
  <si>
    <t>Longley</t>
  </si>
  <si>
    <t>Terry</t>
  </si>
  <si>
    <t>Wong</t>
  </si>
  <si>
    <t xml:space="preserve">David </t>
  </si>
  <si>
    <t>Devine</t>
  </si>
  <si>
    <t>Collins</t>
  </si>
  <si>
    <t>Stephen</t>
  </si>
  <si>
    <t>Argent</t>
  </si>
  <si>
    <t>wayne</t>
  </si>
  <si>
    <t>burns</t>
  </si>
  <si>
    <t>Arran</t>
  </si>
  <si>
    <t>Heal</t>
  </si>
  <si>
    <t>Rowlands</t>
  </si>
  <si>
    <t>Ernesto</t>
  </si>
  <si>
    <t>Johnson</t>
  </si>
  <si>
    <t>Haynes</t>
  </si>
  <si>
    <t>Arnold</t>
  </si>
  <si>
    <t>Kelvin</t>
  </si>
  <si>
    <t>Southgate</t>
  </si>
  <si>
    <t>Jon</t>
  </si>
  <si>
    <t xml:space="preserve">Gregory </t>
  </si>
  <si>
    <t>Fade</t>
  </si>
  <si>
    <t>Gary</t>
  </si>
  <si>
    <t>Alan</t>
  </si>
  <si>
    <t>Andy</t>
  </si>
  <si>
    <t>Fryatt</t>
  </si>
  <si>
    <t>Tony</t>
  </si>
  <si>
    <t>Randfield</t>
  </si>
  <si>
    <t>Pattman</t>
  </si>
  <si>
    <t>Coaker</t>
  </si>
  <si>
    <t>Orton</t>
  </si>
  <si>
    <t>Pilbeam</t>
  </si>
  <si>
    <t>Boylan</t>
  </si>
  <si>
    <t>Steven</t>
  </si>
  <si>
    <t>Dennis</t>
  </si>
  <si>
    <t>Lee</t>
  </si>
  <si>
    <t>O'Keefe</t>
  </si>
  <si>
    <t>Christopher</t>
  </si>
  <si>
    <t>Carl</t>
  </si>
  <si>
    <t>Whay</t>
  </si>
  <si>
    <t>Vincent</t>
  </si>
  <si>
    <t>Karl</t>
  </si>
  <si>
    <t>Sparks</t>
  </si>
  <si>
    <t>Richardson</t>
  </si>
  <si>
    <t>Goorney</t>
  </si>
  <si>
    <t>Shane</t>
  </si>
  <si>
    <t>Tomlinson</t>
  </si>
  <si>
    <t>Geldard</t>
  </si>
  <si>
    <t>Jacob</t>
  </si>
  <si>
    <t>Keith</t>
  </si>
  <si>
    <t>Randall</t>
  </si>
  <si>
    <t>Haigh</t>
  </si>
  <si>
    <t>mathy</t>
  </si>
  <si>
    <t>masterson</t>
  </si>
  <si>
    <t>Craig</t>
  </si>
  <si>
    <t>Bacon</t>
  </si>
  <si>
    <t>Reeder</t>
  </si>
  <si>
    <t>Atkinson</t>
  </si>
  <si>
    <t>Neil</t>
  </si>
  <si>
    <t>McKinnon</t>
  </si>
  <si>
    <t>Hooker</t>
  </si>
  <si>
    <t>Nazar</t>
  </si>
  <si>
    <t>Zaidi</t>
  </si>
  <si>
    <t>Stuart</t>
  </si>
  <si>
    <t>Colin</t>
  </si>
  <si>
    <t>Ebsworth</t>
  </si>
  <si>
    <t xml:space="preserve">Sam </t>
  </si>
  <si>
    <t>Domah</t>
  </si>
  <si>
    <t>Dudley</t>
  </si>
  <si>
    <t>Howe</t>
  </si>
  <si>
    <t>tom</t>
  </si>
  <si>
    <t>lacey</t>
  </si>
  <si>
    <t>Ganney</t>
  </si>
  <si>
    <t>Jason</t>
  </si>
  <si>
    <t>Manning</t>
  </si>
  <si>
    <t>Tutton</t>
  </si>
  <si>
    <t>Brian</t>
  </si>
  <si>
    <t>Sullivan</t>
  </si>
  <si>
    <t>Sean</t>
  </si>
  <si>
    <t>Flynn</t>
  </si>
  <si>
    <t>Grant</t>
  </si>
  <si>
    <t>Alabaster</t>
  </si>
  <si>
    <t>Huw</t>
  </si>
  <si>
    <t>Hamer</t>
  </si>
  <si>
    <t>Darren</t>
  </si>
  <si>
    <t>Eric</t>
  </si>
  <si>
    <t>Bethell</t>
  </si>
  <si>
    <t>Neal</t>
  </si>
  <si>
    <t>Groves</t>
  </si>
  <si>
    <t>Nitin</t>
  </si>
  <si>
    <t>Tank</t>
  </si>
  <si>
    <t>lewis</t>
  </si>
  <si>
    <t>boulter</t>
  </si>
  <si>
    <t xml:space="preserve">Mark </t>
  </si>
  <si>
    <t>John</t>
  </si>
  <si>
    <t>Tennant</t>
  </si>
  <si>
    <t>V 70</t>
  </si>
  <si>
    <t>Chirag</t>
  </si>
  <si>
    <t>Desai</t>
  </si>
  <si>
    <t>Clifford</t>
  </si>
  <si>
    <t>umaang</t>
  </si>
  <si>
    <t>pabari</t>
  </si>
  <si>
    <t>Joyce</t>
  </si>
  <si>
    <t>Clarence</t>
  </si>
  <si>
    <t xml:space="preserve">devinder </t>
  </si>
  <si>
    <t>kalsi</t>
  </si>
  <si>
    <t>steve</t>
  </si>
  <si>
    <t>kinsella</t>
  </si>
  <si>
    <t>Wheeldon</t>
  </si>
  <si>
    <t>malcolm</t>
  </si>
  <si>
    <t>salmons</t>
  </si>
  <si>
    <t>Shreeve</t>
  </si>
  <si>
    <t>Rafferty</t>
  </si>
  <si>
    <t>Lawrence</t>
  </si>
  <si>
    <t>Clive</t>
  </si>
  <si>
    <t>Ken</t>
  </si>
  <si>
    <t>Isted</t>
  </si>
  <si>
    <t xml:space="preserve">Walker </t>
  </si>
  <si>
    <t>Gray</t>
  </si>
  <si>
    <t>Bagworth</t>
  </si>
  <si>
    <t>Edward</t>
  </si>
  <si>
    <t>Spencer</t>
  </si>
  <si>
    <t>Isaac</t>
  </si>
  <si>
    <t>Charlton</t>
  </si>
  <si>
    <t>Phil</t>
  </si>
  <si>
    <t>Harry</t>
  </si>
  <si>
    <t>Woods</t>
  </si>
  <si>
    <t>Males</t>
  </si>
  <si>
    <t>Vicente</t>
  </si>
  <si>
    <t xml:space="preserve">Owen </t>
  </si>
  <si>
    <t xml:space="preserve">Jones </t>
  </si>
  <si>
    <t>Nehil</t>
  </si>
  <si>
    <t>Lavey-Khan</t>
  </si>
  <si>
    <t>Dewar</t>
  </si>
  <si>
    <t>Lloyd</t>
  </si>
  <si>
    <t>Hughes</t>
  </si>
  <si>
    <t>Daniel</t>
  </si>
  <si>
    <t>Harden</t>
  </si>
  <si>
    <t>Freddie</t>
  </si>
  <si>
    <t>Owen</t>
  </si>
  <si>
    <t>Darral</t>
  </si>
  <si>
    <t>Amatruda</t>
  </si>
  <si>
    <t>Springall</t>
  </si>
  <si>
    <t>Rory</t>
  </si>
  <si>
    <t>Lambert</t>
  </si>
  <si>
    <t>O'Neill</t>
  </si>
  <si>
    <t>Dylan</t>
  </si>
  <si>
    <t>Rigby</t>
  </si>
  <si>
    <t>Malleson</t>
  </si>
  <si>
    <t>Singer*</t>
  </si>
  <si>
    <t>Skinner</t>
  </si>
  <si>
    <t>Kyle</t>
  </si>
  <si>
    <t>Scott</t>
  </si>
  <si>
    <t>Liddle</t>
  </si>
  <si>
    <t>Long</t>
  </si>
  <si>
    <t>Pickard</t>
  </si>
  <si>
    <t>Jonathan</t>
  </si>
  <si>
    <t>Molina</t>
  </si>
  <si>
    <t>Murray</t>
  </si>
  <si>
    <t>Lund</t>
  </si>
  <si>
    <t>Fifield</t>
  </si>
  <si>
    <t>Akerman</t>
  </si>
  <si>
    <t>Alex</t>
  </si>
  <si>
    <t>Shuker</t>
  </si>
  <si>
    <t>Searle</t>
  </si>
  <si>
    <t>Ilia</t>
  </si>
  <si>
    <t>Loubenski</t>
  </si>
  <si>
    <t xml:space="preserve">Calvin </t>
  </si>
  <si>
    <t>Wu</t>
  </si>
  <si>
    <t>Giancarlo</t>
  </si>
  <si>
    <t>Maccini</t>
  </si>
  <si>
    <t>Giles</t>
  </si>
  <si>
    <t>Horridge</t>
  </si>
  <si>
    <t>Cox</t>
  </si>
  <si>
    <t>Chun</t>
  </si>
  <si>
    <t>Ng</t>
  </si>
  <si>
    <t>Pettit</t>
  </si>
  <si>
    <t>Branham</t>
  </si>
  <si>
    <t>Koloko</t>
  </si>
  <si>
    <t>Anderson</t>
  </si>
  <si>
    <t>Sarhan</t>
  </si>
  <si>
    <t>Rahman</t>
  </si>
  <si>
    <t>Schilling</t>
  </si>
  <si>
    <t>Pattison</t>
  </si>
  <si>
    <t>Bernie</t>
  </si>
  <si>
    <t>Barnaby</t>
  </si>
  <si>
    <t>Muiris</t>
  </si>
  <si>
    <t>O'Connell</t>
  </si>
  <si>
    <t>Nutton</t>
  </si>
  <si>
    <t>Dave</t>
  </si>
  <si>
    <t>Baker</t>
  </si>
  <si>
    <t>Lallaway</t>
  </si>
  <si>
    <t>Carter</t>
  </si>
  <si>
    <t>Gibson</t>
  </si>
  <si>
    <t>Whipp</t>
  </si>
  <si>
    <t>Conor</t>
  </si>
  <si>
    <t>O’Neill</t>
  </si>
  <si>
    <t>Jerry</t>
  </si>
  <si>
    <t>Bryan</t>
  </si>
  <si>
    <t>Gareth</t>
  </si>
  <si>
    <t>Senior</t>
  </si>
  <si>
    <t>Nigel</t>
  </si>
  <si>
    <t>Cavill</t>
  </si>
  <si>
    <t>Rob</t>
  </si>
  <si>
    <t>Connors</t>
  </si>
  <si>
    <t>Bowie</t>
  </si>
  <si>
    <t>Thornton</t>
  </si>
  <si>
    <t>Nicolas</t>
  </si>
  <si>
    <t>Sawkins</t>
  </si>
  <si>
    <t>Crawley</t>
  </si>
  <si>
    <t>Turner</t>
  </si>
  <si>
    <t>Dermot</t>
  </si>
  <si>
    <t>McHugh</t>
  </si>
  <si>
    <t>Bibaud</t>
  </si>
  <si>
    <t>Taras</t>
  </si>
  <si>
    <t>Huzar</t>
  </si>
  <si>
    <t>Singleton</t>
  </si>
  <si>
    <t>Bullen</t>
  </si>
  <si>
    <t>Trevor</t>
  </si>
  <si>
    <t>Mason</t>
  </si>
  <si>
    <t>Freer</t>
  </si>
  <si>
    <t>Mehmood</t>
  </si>
  <si>
    <t>Khan</t>
  </si>
  <si>
    <t>Hunt</t>
  </si>
  <si>
    <t>Martyn</t>
  </si>
  <si>
    <t>Rowe</t>
  </si>
  <si>
    <t>Wright</t>
  </si>
  <si>
    <t>Westcough</t>
  </si>
  <si>
    <t>Orr</t>
  </si>
  <si>
    <t>Laikin</t>
  </si>
  <si>
    <t>Nethaway</t>
  </si>
  <si>
    <t>Patrick</t>
  </si>
  <si>
    <t>Grattan</t>
  </si>
  <si>
    <t>Glover</t>
  </si>
  <si>
    <t>Whitehead</t>
  </si>
  <si>
    <t>Naresh</t>
  </si>
  <si>
    <t>Trivedi</t>
  </si>
  <si>
    <t>Sanjay</t>
  </si>
  <si>
    <t>Gupta</t>
  </si>
  <si>
    <t>Duncan</t>
  </si>
  <si>
    <t>Godfrey</t>
  </si>
  <si>
    <t>Fuller</t>
  </si>
  <si>
    <t>Honnywill</t>
  </si>
  <si>
    <t>Matthews</t>
  </si>
  <si>
    <t>Bloom</t>
  </si>
  <si>
    <t>V 80</t>
  </si>
  <si>
    <t>Desmond</t>
  </si>
  <si>
    <t>Byrne</t>
  </si>
  <si>
    <t>Clark</t>
  </si>
  <si>
    <t>Reynolds</t>
  </si>
  <si>
    <t>Cude</t>
  </si>
  <si>
    <t>Hall</t>
  </si>
  <si>
    <t xml:space="preserve">Tim </t>
  </si>
  <si>
    <t>Pine</t>
  </si>
  <si>
    <t>Warwick</t>
  </si>
  <si>
    <t>Horsewood</t>
  </si>
  <si>
    <t>Os</t>
  </si>
  <si>
    <t>Osman</t>
  </si>
  <si>
    <t>Doyle</t>
  </si>
  <si>
    <t>Philip</t>
  </si>
  <si>
    <t>Fairlands Valley Spartans</t>
  </si>
  <si>
    <t>Essex</t>
  </si>
  <si>
    <t>Squires</t>
  </si>
  <si>
    <t>EDM 'B'</t>
  </si>
  <si>
    <t>ROY 'E'</t>
  </si>
  <si>
    <t>ROY 'F'</t>
  </si>
  <si>
    <t>HRTC 'C'</t>
  </si>
  <si>
    <t>WAT 'E'</t>
  </si>
  <si>
    <t>FVS 'G'</t>
  </si>
  <si>
    <t>BSRC 'E'</t>
  </si>
  <si>
    <t>BSRC 'F'</t>
  </si>
  <si>
    <t>SS 'E'</t>
  </si>
  <si>
    <t>FVS 'H'</t>
  </si>
  <si>
    <t>ROY 'G'</t>
  </si>
  <si>
    <t>WAT 'F'</t>
  </si>
  <si>
    <t>FVS 'I'</t>
  </si>
  <si>
    <t>SS 'F'</t>
  </si>
  <si>
    <t>EC 'B'</t>
  </si>
  <si>
    <t>EDM 'C'</t>
  </si>
  <si>
    <t>BRX 'B'</t>
  </si>
  <si>
    <t>HRC 'C'</t>
  </si>
  <si>
    <t>B&amp;D 'E'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</si>
</sst>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"/>
    <numFmt numFmtId="165" formatCode="0.0"/>
    <numFmt numFmtId="166" formatCode="h:m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3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/>
    <xf numFmtId="3" fontId="0" fillId="6" borderId="0" xfId="0" applyNumberFormat="1" applyFill="1" applyAlignment="1">
      <alignment horizontal="center"/>
    </xf>
    <xf numFmtId="0" fontId="2" fillId="6" borderId="0" xfId="0" applyFont="1" applyFill="1"/>
    <xf numFmtId="0" fontId="2" fillId="0" borderId="0" xfId="0" quotePrefix="1" applyFont="1"/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1" fillId="6" borderId="0" xfId="0" applyFont="1" applyFill="1"/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7" xfId="0" applyFont="1" applyBorder="1"/>
    <xf numFmtId="164" fontId="4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4" fillId="8" borderId="0" xfId="0" applyFont="1" applyFill="1" applyAlignment="1">
      <alignment horizontal="center"/>
    </xf>
    <xf numFmtId="3" fontId="1" fillId="6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9" borderId="0" xfId="0" applyFont="1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1</xdr:rowOff>
    </xdr:from>
    <xdr:to>
      <xdr:col>13</xdr:col>
      <xdr:colOff>227479</xdr:colOff>
      <xdr:row>0</xdr:row>
      <xdr:rowOff>564777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BEEC8F11-5376-47C5-9DDD-ED7FA0C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4447" y="1"/>
          <a:ext cx="2800350" cy="56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17930</xdr:colOff>
      <xdr:row>0</xdr:row>
      <xdr:rowOff>0</xdr:rowOff>
    </xdr:from>
    <xdr:ext cx="2800350" cy="627529"/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0EE59BB7-DA74-4F14-A307-77B3A65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4377" y="0"/>
          <a:ext cx="2800350" cy="62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2800350" cy="591671"/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F43A0DE3-FC07-4667-97EA-98015A3F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5388" y="0"/>
          <a:ext cx="2800350" cy="591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0</xdr:row>
      <xdr:rowOff>1</xdr:rowOff>
    </xdr:from>
    <xdr:ext cx="2800350" cy="654424"/>
    <xdr:pic>
      <xdr:nvPicPr>
        <xdr:cNvPr id="5" name="Picture 4" descr="Burnt Hare's logo">
          <a:extLst>
            <a:ext uri="{FF2B5EF4-FFF2-40B4-BE49-F238E27FC236}">
              <a16:creationId xmlns:a16="http://schemas.microsoft.com/office/drawing/2014/main" id="{2892C1EE-5451-405F-8602-8789CF90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7388" y="1"/>
          <a:ext cx="2800350" cy="65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0</xdr:row>
      <xdr:rowOff>0</xdr:rowOff>
    </xdr:from>
    <xdr:to>
      <xdr:col>13</xdr:col>
      <xdr:colOff>285750</xdr:colOff>
      <xdr:row>0</xdr:row>
      <xdr:rowOff>619125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8FBF57F0-2C24-406D-9146-5BD7C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6" y="0"/>
          <a:ext cx="168592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0</xdr:row>
      <xdr:rowOff>0</xdr:rowOff>
    </xdr:from>
    <xdr:to>
      <xdr:col>14</xdr:col>
      <xdr:colOff>9525</xdr:colOff>
      <xdr:row>0</xdr:row>
      <xdr:rowOff>589280</xdr:rowOff>
    </xdr:to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D4F9A0C8-99CC-46C7-9A2D-E6A18C8A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6" y="0"/>
          <a:ext cx="1724024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116"/>
  <sheetViews>
    <sheetView topLeftCell="A61" zoomScale="70" zoomScaleNormal="70" workbookViewId="0">
      <selection activeCell="P62" sqref="P62"/>
    </sheetView>
  </sheetViews>
  <sheetFormatPr defaultRowHeight="13.2" x14ac:dyDescent="0.25"/>
  <cols>
    <col min="1" max="1" width="4.6640625" bestFit="1" customWidth="1"/>
    <col min="2" max="2" width="13.5546875" customWidth="1"/>
    <col min="4" max="4" width="2.6640625" customWidth="1"/>
    <col min="5" max="5" width="4.6640625" bestFit="1" customWidth="1"/>
    <col min="7" max="7" width="7" bestFit="1" customWidth="1"/>
    <col min="8" max="8" width="6.109375" customWidth="1"/>
    <col min="9" max="9" width="4.6640625" bestFit="1" customWidth="1"/>
    <col min="10" max="10" width="12.88671875" customWidth="1"/>
    <col min="11" max="11" width="7" bestFit="1" customWidth="1"/>
    <col min="12" max="12" width="8.6640625" customWidth="1"/>
    <col min="14" max="14" width="7" bestFit="1" customWidth="1"/>
    <col min="15" max="15" width="12.6640625" customWidth="1"/>
    <col min="16" max="16" width="4.6640625" bestFit="1" customWidth="1"/>
    <col min="17" max="17" width="13.5546875" customWidth="1"/>
    <col min="19" max="19" width="2.6640625" customWidth="1"/>
    <col min="20" max="20" width="4.6640625" bestFit="1" customWidth="1"/>
    <col min="22" max="22" width="10.77734375" customWidth="1"/>
    <col min="23" max="23" width="6.109375" customWidth="1"/>
    <col min="24" max="24" width="4.6640625" bestFit="1" customWidth="1"/>
    <col min="25" max="25" width="12.88671875" customWidth="1"/>
    <col min="26" max="26" width="7" bestFit="1" customWidth="1"/>
    <col min="27" max="27" width="8.6640625" customWidth="1"/>
    <col min="29" max="29" width="7" bestFit="1" customWidth="1"/>
    <col min="30" max="37" width="9.109375" customWidth="1"/>
    <col min="38" max="38" width="4.6640625" bestFit="1" customWidth="1"/>
    <col min="39" max="39" width="13.5546875" customWidth="1"/>
    <col min="41" max="41" width="2.6640625" customWidth="1"/>
    <col min="42" max="42" width="4.6640625" bestFit="1" customWidth="1"/>
    <col min="44" max="44" width="7" bestFit="1" customWidth="1"/>
    <col min="45" max="45" width="6.109375" customWidth="1"/>
    <col min="46" max="46" width="4.6640625" bestFit="1" customWidth="1"/>
    <col min="47" max="47" width="12.88671875" customWidth="1"/>
    <col min="48" max="48" width="7" bestFit="1" customWidth="1"/>
    <col min="49" max="49" width="8.6640625" customWidth="1"/>
    <col min="51" max="51" width="7" bestFit="1" customWidth="1"/>
    <col min="52" max="52" width="12.6640625" customWidth="1"/>
    <col min="53" max="53" width="4.6640625" bestFit="1" customWidth="1"/>
    <col min="54" max="54" width="13.5546875" customWidth="1"/>
    <col min="56" max="56" width="2.6640625" customWidth="1"/>
    <col min="57" max="57" width="4.6640625" bestFit="1" customWidth="1"/>
    <col min="59" max="59" width="10.77734375" customWidth="1"/>
    <col min="60" max="60" width="6.109375" customWidth="1"/>
    <col min="61" max="61" width="4.6640625" bestFit="1" customWidth="1"/>
    <col min="62" max="62" width="12.88671875" customWidth="1"/>
    <col min="63" max="63" width="7" bestFit="1" customWidth="1"/>
    <col min="64" max="64" width="8.6640625" customWidth="1"/>
    <col min="66" max="66" width="7" bestFit="1" customWidth="1"/>
  </cols>
  <sheetData>
    <row r="1" spans="1:66" ht="49.95" customHeight="1" x14ac:dyDescent="0.25">
      <c r="A1" s="52" t="s">
        <v>78</v>
      </c>
      <c r="B1" s="53"/>
      <c r="C1" s="53"/>
      <c r="D1" s="53"/>
      <c r="E1" s="53"/>
      <c r="F1" s="53"/>
      <c r="G1" s="53"/>
      <c r="H1" s="53"/>
      <c r="I1" s="53"/>
      <c r="J1" s="4"/>
      <c r="K1" s="4"/>
      <c r="P1" s="52" t="s">
        <v>78</v>
      </c>
      <c r="Q1" s="53"/>
      <c r="R1" s="53"/>
      <c r="S1" s="53"/>
      <c r="T1" s="53"/>
      <c r="U1" s="53"/>
      <c r="V1" s="53"/>
      <c r="W1" s="53"/>
      <c r="X1" s="53"/>
      <c r="Y1" s="4"/>
      <c r="Z1" s="4"/>
      <c r="AL1" s="52" t="s">
        <v>78</v>
      </c>
      <c r="AM1" s="53"/>
      <c r="AN1" s="53"/>
      <c r="AO1" s="53"/>
      <c r="AP1" s="53"/>
      <c r="AQ1" s="53"/>
      <c r="AR1" s="53"/>
      <c r="AS1" s="53"/>
      <c r="AT1" s="53"/>
      <c r="AU1" s="4"/>
      <c r="AV1" s="4"/>
      <c r="BA1" s="52" t="s">
        <v>78</v>
      </c>
      <c r="BB1" s="53"/>
      <c r="BC1" s="53"/>
      <c r="BD1" s="53"/>
      <c r="BE1" s="53"/>
      <c r="BF1" s="53"/>
      <c r="BG1" s="53"/>
      <c r="BH1" s="53"/>
      <c r="BI1" s="53"/>
      <c r="BJ1" s="4"/>
      <c r="BK1" s="4"/>
    </row>
    <row r="2" spans="1:66" x14ac:dyDescent="0.25">
      <c r="A2" s="4" t="s">
        <v>89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4"/>
      <c r="P2" s="4" t="str">
        <f>A2</f>
        <v>RACE 2 - Watford 10k - Wednesday 4th June 2025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L2" s="4" t="s">
        <v>79</v>
      </c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54"/>
      <c r="BA2" s="4" t="str">
        <f>AL2</f>
        <v>RACE 1 - Stevenage 10k - Wednesday 28th May 2025</v>
      </c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4" spans="1:66" s="2" customFormat="1" x14ac:dyDescent="0.25">
      <c r="A4" s="3" t="s">
        <v>0</v>
      </c>
      <c r="B4" s="2" t="s">
        <v>9</v>
      </c>
      <c r="F4" s="3" t="s">
        <v>11</v>
      </c>
      <c r="G4" s="3" t="s">
        <v>10</v>
      </c>
      <c r="I4" s="3" t="s">
        <v>0</v>
      </c>
      <c r="J4" s="2" t="s">
        <v>12</v>
      </c>
      <c r="M4" s="3" t="s">
        <v>11</v>
      </c>
      <c r="N4" s="3" t="s">
        <v>10</v>
      </c>
      <c r="P4" s="3" t="s">
        <v>0</v>
      </c>
      <c r="Q4" s="2" t="s">
        <v>9</v>
      </c>
      <c r="U4" s="3" t="s">
        <v>11</v>
      </c>
      <c r="V4" s="3" t="s">
        <v>10</v>
      </c>
      <c r="X4" s="3" t="s">
        <v>0</v>
      </c>
      <c r="Y4" s="2" t="s">
        <v>12</v>
      </c>
      <c r="AB4" s="3" t="s">
        <v>11</v>
      </c>
      <c r="AC4" s="3" t="s">
        <v>10</v>
      </c>
      <c r="AE4"/>
      <c r="AF4"/>
      <c r="AG4"/>
      <c r="AH4"/>
      <c r="AI4"/>
      <c r="AJ4"/>
      <c r="AK4"/>
      <c r="AL4" s="3" t="s">
        <v>0</v>
      </c>
      <c r="AM4" s="2" t="s">
        <v>9</v>
      </c>
      <c r="AQ4" s="3" t="s">
        <v>11</v>
      </c>
      <c r="AR4" s="3" t="s">
        <v>10</v>
      </c>
      <c r="AT4" s="3" t="s">
        <v>0</v>
      </c>
      <c r="AU4" s="2" t="s">
        <v>12</v>
      </c>
      <c r="AX4" s="3" t="s">
        <v>11</v>
      </c>
      <c r="AY4" s="3" t="s">
        <v>10</v>
      </c>
      <c r="BA4" s="3" t="s">
        <v>0</v>
      </c>
      <c r="BB4" s="2" t="s">
        <v>9</v>
      </c>
      <c r="BF4" s="3" t="s">
        <v>11</v>
      </c>
      <c r="BG4" s="3" t="s">
        <v>10</v>
      </c>
      <c r="BI4" s="3" t="s">
        <v>0</v>
      </c>
      <c r="BJ4" s="2" t="s">
        <v>12</v>
      </c>
      <c r="BM4" s="3" t="s">
        <v>11</v>
      </c>
      <c r="BN4" s="3" t="s">
        <v>10</v>
      </c>
    </row>
    <row r="5" spans="1:66" s="2" customFormat="1" x14ac:dyDescent="0.25">
      <c r="A5" s="3">
        <v>1</v>
      </c>
      <c r="B5" s="7" t="s">
        <v>42</v>
      </c>
      <c r="C5" s="7"/>
      <c r="D5" s="7"/>
      <c r="E5" s="7"/>
      <c r="F5" s="5">
        <v>7</v>
      </c>
      <c r="G5" s="33">
        <f>Men!$S$3</f>
        <v>239</v>
      </c>
      <c r="I5" s="3">
        <v>1</v>
      </c>
      <c r="J5" s="7" t="s">
        <v>41</v>
      </c>
      <c r="K5" s="7"/>
      <c r="L5" s="7"/>
      <c r="M5" s="5">
        <v>7</v>
      </c>
      <c r="N5" s="33">
        <f>Women!$P$3</f>
        <v>88</v>
      </c>
      <c r="P5" s="3">
        <v>1</v>
      </c>
      <c r="Q5" s="7" t="s">
        <v>43</v>
      </c>
      <c r="R5" s="7"/>
      <c r="S5" s="7"/>
      <c r="T5" s="7"/>
      <c r="U5" s="5">
        <v>9</v>
      </c>
      <c r="V5" s="33">
        <f>Men!$AC$3</f>
        <v>357</v>
      </c>
      <c r="X5" s="3">
        <v>1</v>
      </c>
      <c r="Y5" s="7" t="s">
        <v>40</v>
      </c>
      <c r="Z5" s="7"/>
      <c r="AA5" s="7"/>
      <c r="AB5" s="5">
        <v>9</v>
      </c>
      <c r="AC5" s="33">
        <f>Women!$AI$3</f>
        <v>169</v>
      </c>
      <c r="AE5"/>
      <c r="AF5"/>
      <c r="AG5"/>
      <c r="AH5"/>
      <c r="AI5"/>
      <c r="AJ5"/>
      <c r="AK5"/>
      <c r="AL5" s="3">
        <v>1</v>
      </c>
      <c r="AM5" s="7" t="s">
        <v>42</v>
      </c>
      <c r="AN5" s="10"/>
      <c r="AO5" s="10"/>
      <c r="AP5" s="10"/>
      <c r="AQ5" s="5">
        <v>7</v>
      </c>
      <c r="AR5" s="33">
        <v>216</v>
      </c>
      <c r="AT5" s="3">
        <v>1</v>
      </c>
      <c r="AU5" s="7" t="s">
        <v>41</v>
      </c>
      <c r="AV5" s="7"/>
      <c r="AW5" s="7"/>
      <c r="AX5" s="5">
        <v>7</v>
      </c>
      <c r="AY5" s="33">
        <v>94</v>
      </c>
      <c r="BA5" s="3">
        <v>1</v>
      </c>
      <c r="BB5" s="7" t="s">
        <v>40</v>
      </c>
      <c r="BC5" s="7"/>
      <c r="BD5" s="7"/>
      <c r="BE5" s="7"/>
      <c r="BF5" s="5">
        <v>9</v>
      </c>
      <c r="BG5" s="57">
        <v>298</v>
      </c>
      <c r="BI5" s="3">
        <v>1</v>
      </c>
      <c r="BJ5" s="7" t="s">
        <v>47</v>
      </c>
      <c r="BK5" s="35"/>
      <c r="BL5" s="35"/>
      <c r="BM5" s="5">
        <v>9</v>
      </c>
      <c r="BN5" s="57">
        <v>143</v>
      </c>
    </row>
    <row r="6" spans="1:66" x14ac:dyDescent="0.25">
      <c r="A6" s="1">
        <v>2</v>
      </c>
      <c r="B6" s="10" t="s">
        <v>80</v>
      </c>
      <c r="C6" s="10"/>
      <c r="D6" s="10"/>
      <c r="E6" s="10"/>
      <c r="F6" s="11">
        <v>6</v>
      </c>
      <c r="G6" s="32">
        <f>Men!$R$3</f>
        <v>319</v>
      </c>
      <c r="I6" s="1">
        <v>2</v>
      </c>
      <c r="J6" s="10" t="s">
        <v>42</v>
      </c>
      <c r="K6" s="8"/>
      <c r="L6" s="8"/>
      <c r="M6" s="6">
        <v>6</v>
      </c>
      <c r="N6" s="24">
        <f>Women!$S$3</f>
        <v>180</v>
      </c>
      <c r="P6" s="1">
        <v>2</v>
      </c>
      <c r="Q6" s="10" t="s">
        <v>40</v>
      </c>
      <c r="R6" s="10"/>
      <c r="S6" s="10"/>
      <c r="T6" s="10"/>
      <c r="U6" s="6">
        <v>8</v>
      </c>
      <c r="V6" s="32">
        <f>Men!$AI$3</f>
        <v>365</v>
      </c>
      <c r="W6" s="2"/>
      <c r="X6" s="1">
        <v>2</v>
      </c>
      <c r="Y6" s="10" t="s">
        <v>47</v>
      </c>
      <c r="Z6" s="28"/>
      <c r="AA6" s="28"/>
      <c r="AB6" s="11">
        <v>8</v>
      </c>
      <c r="AC6" s="29">
        <f>Women!$AF$3</f>
        <v>171</v>
      </c>
      <c r="AL6" s="1">
        <v>2</v>
      </c>
      <c r="AM6" s="30" t="s">
        <v>838</v>
      </c>
      <c r="AN6" s="8"/>
      <c r="AO6" s="8"/>
      <c r="AP6" s="8"/>
      <c r="AQ6" s="11">
        <v>6</v>
      </c>
      <c r="AR6" s="24">
        <v>294</v>
      </c>
      <c r="AT6" s="1">
        <v>2</v>
      </c>
      <c r="AU6" s="30" t="s">
        <v>838</v>
      </c>
      <c r="AV6" s="10"/>
      <c r="AW6" s="10"/>
      <c r="AX6" s="11">
        <v>6</v>
      </c>
      <c r="AY6" s="32">
        <v>156</v>
      </c>
      <c r="BA6" s="1">
        <v>2</v>
      </c>
      <c r="BB6" s="10" t="s">
        <v>46</v>
      </c>
      <c r="BC6" s="10"/>
      <c r="BD6" s="10"/>
      <c r="BE6" s="10"/>
      <c r="BF6" s="11">
        <v>8</v>
      </c>
      <c r="BG6" s="32">
        <v>351</v>
      </c>
      <c r="BH6" s="2"/>
      <c r="BI6" s="1">
        <v>2</v>
      </c>
      <c r="BJ6" s="10" t="s">
        <v>40</v>
      </c>
      <c r="BK6" s="10"/>
      <c r="BL6" s="10"/>
      <c r="BM6" s="11">
        <v>8</v>
      </c>
      <c r="BN6" s="32">
        <v>167</v>
      </c>
    </row>
    <row r="7" spans="1:66" x14ac:dyDescent="0.25">
      <c r="A7" s="1">
        <v>3</v>
      </c>
      <c r="B7" s="30" t="s">
        <v>838</v>
      </c>
      <c r="C7" s="8"/>
      <c r="D7" s="8"/>
      <c r="E7" s="8"/>
      <c r="F7" s="11">
        <v>5</v>
      </c>
      <c r="G7" s="24">
        <f>Men!$N$3</f>
        <v>380</v>
      </c>
      <c r="I7" s="1">
        <v>3</v>
      </c>
      <c r="J7" s="30" t="s">
        <v>838</v>
      </c>
      <c r="K7" s="10"/>
      <c r="L7" s="10"/>
      <c r="M7" s="11">
        <v>5</v>
      </c>
      <c r="N7" s="32">
        <f>Women!$N$3</f>
        <v>285</v>
      </c>
      <c r="P7" s="1">
        <v>3</v>
      </c>
      <c r="Q7" s="10" t="s">
        <v>46</v>
      </c>
      <c r="R7" s="10"/>
      <c r="S7" s="10"/>
      <c r="T7" s="10"/>
      <c r="U7" s="11">
        <v>7</v>
      </c>
      <c r="V7" s="32">
        <f>Men!$AE$3</f>
        <v>399</v>
      </c>
      <c r="W7" s="2"/>
      <c r="X7" s="1">
        <v>3</v>
      </c>
      <c r="Y7" s="10" t="s">
        <v>43</v>
      </c>
      <c r="Z7" s="10"/>
      <c r="AA7" s="10"/>
      <c r="AB7" s="11">
        <v>7</v>
      </c>
      <c r="AC7" s="32">
        <f>Women!$AC$3</f>
        <v>175</v>
      </c>
      <c r="AL7" s="1">
        <v>3</v>
      </c>
      <c r="AM7" s="10" t="s">
        <v>80</v>
      </c>
      <c r="AN7" s="10"/>
      <c r="AO7" s="10"/>
      <c r="AP7" s="10"/>
      <c r="AQ7" s="11">
        <v>5</v>
      </c>
      <c r="AR7" s="32">
        <v>598</v>
      </c>
      <c r="AT7" s="1">
        <v>3</v>
      </c>
      <c r="AU7" s="10" t="s">
        <v>42</v>
      </c>
      <c r="AV7" s="8"/>
      <c r="AW7" s="8"/>
      <c r="AX7" s="6">
        <v>5</v>
      </c>
      <c r="AY7" s="24">
        <v>225</v>
      </c>
      <c r="BA7" s="1">
        <v>3</v>
      </c>
      <c r="BB7" s="10" t="s">
        <v>43</v>
      </c>
      <c r="BC7" s="10"/>
      <c r="BD7" s="10"/>
      <c r="BE7" s="10"/>
      <c r="BF7" s="6">
        <v>7</v>
      </c>
      <c r="BG7" s="32">
        <v>455</v>
      </c>
      <c r="BH7" s="2"/>
      <c r="BI7" s="1">
        <v>3</v>
      </c>
      <c r="BJ7" s="10" t="s">
        <v>43</v>
      </c>
      <c r="BK7" s="10"/>
      <c r="BL7" s="10"/>
      <c r="BM7" s="11">
        <v>7</v>
      </c>
      <c r="BN7" s="32">
        <v>186</v>
      </c>
    </row>
    <row r="8" spans="1:66" x14ac:dyDescent="0.25">
      <c r="A8" s="1">
        <v>4</v>
      </c>
      <c r="B8" s="23" t="s">
        <v>81</v>
      </c>
      <c r="G8" s="9">
        <f>Men!$R$355</f>
        <v>427</v>
      </c>
      <c r="I8" s="1">
        <v>4</v>
      </c>
      <c r="J8" s="10" t="s">
        <v>45</v>
      </c>
      <c r="K8" s="10"/>
      <c r="L8" s="10"/>
      <c r="M8" s="11">
        <v>4</v>
      </c>
      <c r="N8" s="32">
        <f>Women!$M$3</f>
        <v>295</v>
      </c>
      <c r="P8" s="1">
        <v>4</v>
      </c>
      <c r="Q8" s="10" t="s">
        <v>47</v>
      </c>
      <c r="R8" s="28"/>
      <c r="S8" s="28"/>
      <c r="T8" s="28"/>
      <c r="U8" s="11">
        <v>6</v>
      </c>
      <c r="V8" s="29">
        <f>Men!$AF$3</f>
        <v>553</v>
      </c>
      <c r="X8" s="1">
        <v>4</v>
      </c>
      <c r="Y8" s="10" t="s">
        <v>46</v>
      </c>
      <c r="Z8" s="10"/>
      <c r="AA8" s="10"/>
      <c r="AB8" s="6">
        <v>6</v>
      </c>
      <c r="AC8" s="32">
        <f>Women!$AE$3</f>
        <v>181</v>
      </c>
      <c r="AL8" s="1">
        <v>4</v>
      </c>
      <c r="AM8" s="10" t="s">
        <v>41</v>
      </c>
      <c r="AN8" s="8"/>
      <c r="AO8" s="8"/>
      <c r="AP8" s="8"/>
      <c r="AQ8" s="6">
        <v>4</v>
      </c>
      <c r="AR8" s="24">
        <v>639</v>
      </c>
      <c r="AT8" s="1">
        <v>4</v>
      </c>
      <c r="AU8" s="10" t="s">
        <v>80</v>
      </c>
      <c r="AV8" s="10"/>
      <c r="AW8" s="10"/>
      <c r="AX8" s="11">
        <v>4</v>
      </c>
      <c r="AY8" s="32">
        <v>283</v>
      </c>
      <c r="BA8" s="1">
        <v>4</v>
      </c>
      <c r="BB8" s="10" t="s">
        <v>51</v>
      </c>
      <c r="BC8" s="10"/>
      <c r="BD8" s="10"/>
      <c r="BE8" s="10"/>
      <c r="BF8" s="11">
        <v>6</v>
      </c>
      <c r="BG8" s="32">
        <v>601</v>
      </c>
      <c r="BI8" s="1">
        <v>4</v>
      </c>
      <c r="BJ8" s="10" t="s">
        <v>46</v>
      </c>
      <c r="BK8" s="10"/>
      <c r="BL8" s="10"/>
      <c r="BM8" s="6">
        <v>6</v>
      </c>
      <c r="BN8" s="32">
        <v>189</v>
      </c>
    </row>
    <row r="9" spans="1:66" x14ac:dyDescent="0.25">
      <c r="A9" s="1">
        <v>5</v>
      </c>
      <c r="B9" s="10" t="s">
        <v>41</v>
      </c>
      <c r="C9" s="8"/>
      <c r="D9" s="8"/>
      <c r="E9" s="8"/>
      <c r="F9" s="6">
        <v>4</v>
      </c>
      <c r="G9" s="24">
        <f>Men!$P$3</f>
        <v>490</v>
      </c>
      <c r="I9" s="1">
        <v>5</v>
      </c>
      <c r="J9" s="10" t="s">
        <v>52</v>
      </c>
      <c r="K9" s="8"/>
      <c r="L9" s="8"/>
      <c r="M9" s="6">
        <v>3</v>
      </c>
      <c r="N9" s="24">
        <f>Women!$Q$3</f>
        <v>308</v>
      </c>
      <c r="P9" s="1">
        <v>5</v>
      </c>
      <c r="Q9" s="10" t="s">
        <v>51</v>
      </c>
      <c r="R9" s="10"/>
      <c r="S9" s="10"/>
      <c r="T9" s="10"/>
      <c r="U9" s="11">
        <v>5</v>
      </c>
      <c r="V9" s="32">
        <f>Men!$AK$3</f>
        <v>687</v>
      </c>
      <c r="X9" s="1">
        <v>5</v>
      </c>
      <c r="Y9" s="30" t="s">
        <v>49</v>
      </c>
      <c r="Z9" s="30"/>
      <c r="AA9" s="30"/>
      <c r="AB9" s="11">
        <v>5</v>
      </c>
      <c r="AC9" s="58">
        <f>Women!$AJ$3</f>
        <v>287</v>
      </c>
      <c r="AL9" s="1">
        <v>5</v>
      </c>
      <c r="AM9" s="10" t="s">
        <v>45</v>
      </c>
      <c r="AN9" s="10"/>
      <c r="AO9" s="10"/>
      <c r="AP9" s="10"/>
      <c r="AQ9" s="6">
        <v>3</v>
      </c>
      <c r="AR9" s="32">
        <v>701</v>
      </c>
      <c r="AT9" s="1">
        <v>5</v>
      </c>
      <c r="AU9" s="10" t="s">
        <v>52</v>
      </c>
      <c r="AV9" s="8"/>
      <c r="AW9" s="8"/>
      <c r="AX9" s="6">
        <v>3</v>
      </c>
      <c r="AY9" s="24">
        <v>338</v>
      </c>
      <c r="BA9" s="1">
        <v>5</v>
      </c>
      <c r="BB9" s="10" t="s">
        <v>47</v>
      </c>
      <c r="BC9" s="28"/>
      <c r="BD9" s="28"/>
      <c r="BE9" s="28"/>
      <c r="BF9" s="11">
        <v>5</v>
      </c>
      <c r="BG9" s="29">
        <v>626</v>
      </c>
      <c r="BI9" s="1">
        <v>5</v>
      </c>
      <c r="BJ9" s="10" t="s">
        <v>44</v>
      </c>
      <c r="BK9" s="30"/>
      <c r="BL9" s="30"/>
      <c r="BM9" s="11">
        <v>5</v>
      </c>
      <c r="BN9" s="32">
        <v>335</v>
      </c>
    </row>
    <row r="10" spans="1:66" x14ac:dyDescent="0.25">
      <c r="A10" s="1">
        <v>6</v>
      </c>
      <c r="B10" s="23" t="s">
        <v>82</v>
      </c>
      <c r="G10" s="9">
        <f>Men!$R$358</f>
        <v>568</v>
      </c>
      <c r="I10" s="1">
        <v>6</v>
      </c>
      <c r="J10" s="10" t="s">
        <v>80</v>
      </c>
      <c r="K10" s="10"/>
      <c r="L10" s="10"/>
      <c r="M10" s="11">
        <v>2</v>
      </c>
      <c r="N10" s="32">
        <f>Women!$R$3</f>
        <v>309</v>
      </c>
      <c r="P10" s="1">
        <v>6</v>
      </c>
      <c r="Q10" s="10" t="s">
        <v>44</v>
      </c>
      <c r="R10" s="30"/>
      <c r="S10" s="30"/>
      <c r="T10" s="30"/>
      <c r="U10" s="11">
        <v>4</v>
      </c>
      <c r="V10" s="32">
        <f>Men!$AD$3</f>
        <v>804</v>
      </c>
      <c r="X10" s="1">
        <v>6</v>
      </c>
      <c r="Y10" s="10" t="s">
        <v>44</v>
      </c>
      <c r="Z10" s="30"/>
      <c r="AA10" s="30"/>
      <c r="AB10" s="11">
        <v>4</v>
      </c>
      <c r="AC10" s="32">
        <f>Women!$AD$3</f>
        <v>339</v>
      </c>
      <c r="AL10" s="1">
        <v>6</v>
      </c>
      <c r="AM10" s="10" t="s">
        <v>52</v>
      </c>
      <c r="AN10" s="7"/>
      <c r="AO10" s="7"/>
      <c r="AP10" s="7"/>
      <c r="AQ10" s="11">
        <v>2</v>
      </c>
      <c r="AR10" s="32">
        <v>819</v>
      </c>
      <c r="AT10" s="1">
        <v>6</v>
      </c>
      <c r="AU10" s="10" t="s">
        <v>45</v>
      </c>
      <c r="AV10" s="10"/>
      <c r="AW10" s="10"/>
      <c r="AX10" s="11">
        <v>2</v>
      </c>
      <c r="AY10" s="32">
        <v>408</v>
      </c>
      <c r="BA10" s="1">
        <v>6</v>
      </c>
      <c r="BB10" s="23" t="s">
        <v>54</v>
      </c>
      <c r="BG10" s="9">
        <v>983</v>
      </c>
      <c r="BI10" s="1">
        <v>6</v>
      </c>
      <c r="BJ10" s="10" t="s">
        <v>51</v>
      </c>
      <c r="BK10" s="8"/>
      <c r="BL10" s="8"/>
      <c r="BM10" s="11">
        <v>4</v>
      </c>
      <c r="BN10" s="24">
        <v>431</v>
      </c>
    </row>
    <row r="11" spans="1:66" x14ac:dyDescent="0.25">
      <c r="A11" s="1">
        <v>7</v>
      </c>
      <c r="B11" s="10" t="s">
        <v>45</v>
      </c>
      <c r="C11" s="10"/>
      <c r="D11" s="10"/>
      <c r="E11" s="10"/>
      <c r="F11" s="6">
        <v>3</v>
      </c>
      <c r="G11" s="32">
        <f>Men!$M$3</f>
        <v>736</v>
      </c>
      <c r="I11" s="1">
        <v>7</v>
      </c>
      <c r="J11" s="30" t="s">
        <v>71</v>
      </c>
      <c r="K11" s="28"/>
      <c r="L11" s="28"/>
      <c r="M11" s="11">
        <v>1</v>
      </c>
      <c r="N11" s="29">
        <f>Women!$O$3</f>
        <v>400</v>
      </c>
      <c r="P11" s="1">
        <v>7</v>
      </c>
      <c r="Q11" s="10" t="s">
        <v>49</v>
      </c>
      <c r="R11" s="10"/>
      <c r="S11" s="10"/>
      <c r="T11" s="10"/>
      <c r="U11" s="36">
        <v>3</v>
      </c>
      <c r="V11" s="32">
        <f>Men!$AJ$3</f>
        <v>902</v>
      </c>
      <c r="X11" s="1">
        <v>7</v>
      </c>
      <c r="Y11" s="23" t="s">
        <v>53</v>
      </c>
      <c r="AC11" s="9">
        <f>Women!$AC$201</f>
        <v>438</v>
      </c>
      <c r="AL11" s="1">
        <v>7</v>
      </c>
      <c r="AM11" s="23" t="s">
        <v>84</v>
      </c>
      <c r="AQ11" s="1"/>
      <c r="AR11" s="9">
        <v>878</v>
      </c>
      <c r="AT11" s="1">
        <v>7</v>
      </c>
      <c r="AU11" s="23" t="s">
        <v>84</v>
      </c>
      <c r="AY11" s="9">
        <v>436</v>
      </c>
      <c r="BA11" s="1">
        <v>7</v>
      </c>
      <c r="BB11" s="10" t="s">
        <v>49</v>
      </c>
      <c r="BC11" s="10"/>
      <c r="BD11" s="10"/>
      <c r="BE11" s="10"/>
      <c r="BF11" s="36">
        <v>4</v>
      </c>
      <c r="BG11" s="32">
        <v>1029</v>
      </c>
      <c r="BI11" s="1">
        <v>7</v>
      </c>
      <c r="BJ11" s="23" t="s">
        <v>53</v>
      </c>
      <c r="BN11" s="9">
        <v>434</v>
      </c>
    </row>
    <row r="12" spans="1:66" x14ac:dyDescent="0.25">
      <c r="A12" s="1">
        <v>8</v>
      </c>
      <c r="B12" s="23" t="s">
        <v>56</v>
      </c>
      <c r="G12" s="9">
        <f>Men!$S$352</f>
        <v>991</v>
      </c>
      <c r="I12" s="1">
        <v>8</v>
      </c>
      <c r="J12" s="23" t="s">
        <v>84</v>
      </c>
      <c r="N12" s="9">
        <f>Women!$N$201</f>
        <v>555</v>
      </c>
      <c r="P12" s="1">
        <v>8</v>
      </c>
      <c r="Q12" s="23" t="s">
        <v>53</v>
      </c>
      <c r="V12" s="9">
        <f>Men!$AC$352</f>
        <v>1019</v>
      </c>
      <c r="X12" s="1">
        <v>8</v>
      </c>
      <c r="Y12" s="10" t="s">
        <v>51</v>
      </c>
      <c r="Z12" s="8"/>
      <c r="AA12" s="8"/>
      <c r="AB12" s="36">
        <v>3</v>
      </c>
      <c r="AC12" s="24">
        <f>Women!$AK$3</f>
        <v>478</v>
      </c>
      <c r="AL12" s="1">
        <v>8</v>
      </c>
      <c r="AM12" s="23" t="s">
        <v>56</v>
      </c>
      <c r="AR12" s="9">
        <v>902</v>
      </c>
      <c r="AT12" s="1">
        <v>8</v>
      </c>
      <c r="AU12" s="23" t="s">
        <v>56</v>
      </c>
      <c r="AY12" s="9">
        <v>464</v>
      </c>
      <c r="BA12" s="1">
        <v>8</v>
      </c>
      <c r="BB12" s="10" t="s">
        <v>44</v>
      </c>
      <c r="BC12" s="30"/>
      <c r="BD12" s="30"/>
      <c r="BE12" s="30"/>
      <c r="BF12" s="36">
        <v>3</v>
      </c>
      <c r="BG12" s="32">
        <v>1093</v>
      </c>
      <c r="BI12" s="1">
        <v>8</v>
      </c>
      <c r="BJ12" s="30" t="s">
        <v>49</v>
      </c>
      <c r="BK12" s="28"/>
      <c r="BL12" s="28"/>
      <c r="BM12" s="11">
        <v>3</v>
      </c>
      <c r="BN12" s="29">
        <v>474</v>
      </c>
    </row>
    <row r="13" spans="1:66" x14ac:dyDescent="0.25">
      <c r="A13" s="1">
        <v>9</v>
      </c>
      <c r="B13" s="23" t="s">
        <v>83</v>
      </c>
      <c r="G13" s="9">
        <f>Men!$R$352</f>
        <v>995</v>
      </c>
      <c r="I13" s="1">
        <v>9</v>
      </c>
      <c r="J13" s="23" t="s">
        <v>81</v>
      </c>
      <c r="N13" s="9">
        <f>Women!$R$201</f>
        <v>721</v>
      </c>
      <c r="P13" s="1">
        <v>9</v>
      </c>
      <c r="Q13" s="10" t="s">
        <v>48</v>
      </c>
      <c r="R13" s="28"/>
      <c r="S13" s="28"/>
      <c r="T13" s="28"/>
      <c r="U13" s="11">
        <v>2</v>
      </c>
      <c r="V13" s="29">
        <f>Men!$AG$3</f>
        <v>2156</v>
      </c>
      <c r="X13" s="1">
        <v>9</v>
      </c>
      <c r="Y13" s="10" t="s">
        <v>50</v>
      </c>
      <c r="Z13" s="8"/>
      <c r="AA13" s="8"/>
      <c r="AB13" s="11">
        <v>0</v>
      </c>
      <c r="AC13" s="24">
        <f>Women!$AH$3</f>
        <v>648</v>
      </c>
      <c r="AL13" s="1">
        <v>9</v>
      </c>
      <c r="AM13" s="30" t="s">
        <v>71</v>
      </c>
      <c r="AN13" s="28"/>
      <c r="AO13" s="28"/>
      <c r="AP13" s="28"/>
      <c r="AQ13" s="11">
        <v>1</v>
      </c>
      <c r="AR13" s="29">
        <v>1011</v>
      </c>
      <c r="AT13" s="1">
        <v>9</v>
      </c>
      <c r="AU13" s="23" t="s">
        <v>56</v>
      </c>
      <c r="AY13" s="9">
        <v>464</v>
      </c>
      <c r="BA13" s="1">
        <v>9</v>
      </c>
      <c r="BB13" s="10" t="s">
        <v>48</v>
      </c>
      <c r="BC13" s="28"/>
      <c r="BD13" s="28"/>
      <c r="BE13" s="28"/>
      <c r="BF13" s="36">
        <v>2</v>
      </c>
      <c r="BG13" s="32">
        <v>1351</v>
      </c>
      <c r="BI13" s="1">
        <v>9</v>
      </c>
      <c r="BJ13" s="10" t="s">
        <v>50</v>
      </c>
      <c r="BK13" s="10"/>
      <c r="BL13" s="10"/>
      <c r="BM13" s="11">
        <v>2</v>
      </c>
      <c r="BN13" s="32">
        <v>624</v>
      </c>
    </row>
    <row r="14" spans="1:66" x14ac:dyDescent="0.25">
      <c r="A14" s="38">
        <v>10</v>
      </c>
      <c r="B14" s="30" t="s">
        <v>71</v>
      </c>
      <c r="C14" s="28"/>
      <c r="D14" s="28"/>
      <c r="E14" s="28"/>
      <c r="F14" s="11">
        <v>2</v>
      </c>
      <c r="G14" s="29">
        <f>Men!$O$3</f>
        <v>1026</v>
      </c>
      <c r="I14" s="1">
        <v>10</v>
      </c>
      <c r="J14" s="23" t="s">
        <v>85</v>
      </c>
      <c r="N14" s="9">
        <f>Women!$N$204</f>
        <v>827</v>
      </c>
      <c r="P14" s="1">
        <v>10</v>
      </c>
      <c r="Q14" s="10" t="s">
        <v>50</v>
      </c>
      <c r="R14" s="8"/>
      <c r="S14" s="8"/>
      <c r="T14" s="8"/>
      <c r="U14" s="11">
        <v>1</v>
      </c>
      <c r="V14" s="24">
        <f>Men!$AH$3</f>
        <v>2299</v>
      </c>
      <c r="X14" s="1">
        <v>9</v>
      </c>
      <c r="Y14" s="10" t="s">
        <v>48</v>
      </c>
      <c r="Z14" s="28"/>
      <c r="AA14" s="28"/>
      <c r="AB14" s="11">
        <v>0</v>
      </c>
      <c r="AC14" s="29">
        <f>Women!$AG$3</f>
        <v>648</v>
      </c>
      <c r="AL14" s="1">
        <v>10</v>
      </c>
      <c r="AM14" s="23" t="s">
        <v>55</v>
      </c>
      <c r="AR14" s="9">
        <v>1338</v>
      </c>
      <c r="AT14" s="1">
        <v>10</v>
      </c>
      <c r="AU14" s="30" t="s">
        <v>71</v>
      </c>
      <c r="AV14" s="28"/>
      <c r="AW14" s="28"/>
      <c r="AX14" s="11">
        <v>1</v>
      </c>
      <c r="AY14" s="29">
        <v>526</v>
      </c>
      <c r="BA14" s="1">
        <v>10</v>
      </c>
      <c r="BB14" s="10" t="s">
        <v>50</v>
      </c>
      <c r="BC14" s="8"/>
      <c r="BD14" s="8"/>
      <c r="BE14" s="8"/>
      <c r="BF14" s="36">
        <v>1</v>
      </c>
      <c r="BG14" s="24">
        <v>1474</v>
      </c>
      <c r="BI14" s="1">
        <v>10</v>
      </c>
      <c r="BJ14" s="10" t="s">
        <v>48</v>
      </c>
      <c r="BK14" s="28"/>
      <c r="BL14" s="28"/>
      <c r="BM14" s="11">
        <v>1</v>
      </c>
      <c r="BN14" s="29">
        <v>662</v>
      </c>
    </row>
    <row r="15" spans="1:66" x14ac:dyDescent="0.25">
      <c r="A15" s="1">
        <v>11</v>
      </c>
      <c r="B15" s="23" t="s">
        <v>84</v>
      </c>
      <c r="F15" s="1"/>
      <c r="G15" s="9">
        <f>Men!$N$352</f>
        <v>1133</v>
      </c>
      <c r="I15" s="1">
        <v>11</v>
      </c>
      <c r="J15" s="23" t="s">
        <v>55</v>
      </c>
      <c r="M15" s="9"/>
      <c r="N15" s="9">
        <f>Women!$P$201</f>
        <v>349</v>
      </c>
      <c r="P15" s="1"/>
      <c r="Q15" s="23"/>
      <c r="U15" s="9"/>
      <c r="V15" s="1"/>
      <c r="X15" s="1"/>
      <c r="AD15" s="1"/>
      <c r="AL15" s="1">
        <v>11</v>
      </c>
      <c r="AM15" s="23" t="s">
        <v>85</v>
      </c>
      <c r="AQ15" s="1"/>
      <c r="AR15" s="9">
        <v>1616</v>
      </c>
      <c r="AT15" s="1">
        <v>11</v>
      </c>
      <c r="AU15" s="23" t="s">
        <v>62</v>
      </c>
      <c r="AX15" s="9"/>
      <c r="AY15" s="1">
        <v>736</v>
      </c>
      <c r="BI15" s="1"/>
    </row>
    <row r="16" spans="1:66" x14ac:dyDescent="0.25">
      <c r="A16" s="1">
        <v>12</v>
      </c>
      <c r="B16" s="10" t="s">
        <v>52</v>
      </c>
      <c r="C16" s="10"/>
      <c r="D16" s="10"/>
      <c r="E16" s="10"/>
      <c r="F16" s="11">
        <v>1</v>
      </c>
      <c r="G16" s="32">
        <f>Men!$Q$3</f>
        <v>1148</v>
      </c>
      <c r="I16" s="1"/>
      <c r="J16" s="23"/>
      <c r="M16" s="9"/>
      <c r="N16" s="1"/>
      <c r="P16" s="1"/>
      <c r="Q16" s="23"/>
      <c r="T16" s="12" t="s">
        <v>0</v>
      </c>
      <c r="U16" s="13" t="s">
        <v>57</v>
      </c>
      <c r="V16" s="13"/>
      <c r="W16" s="13"/>
      <c r="X16" s="14"/>
      <c r="Y16" s="15" t="s">
        <v>11</v>
      </c>
      <c r="Z16" s="16" t="s">
        <v>10</v>
      </c>
      <c r="AD16" s="1"/>
      <c r="AL16" s="1">
        <v>12</v>
      </c>
      <c r="AM16" s="23" t="s">
        <v>60</v>
      </c>
      <c r="AQ16" s="9"/>
      <c r="AR16" s="9">
        <v>1758</v>
      </c>
      <c r="AT16" s="1">
        <v>12</v>
      </c>
      <c r="AU16" s="23" t="s">
        <v>60</v>
      </c>
      <c r="AX16" s="9"/>
      <c r="AY16" s="1">
        <v>804</v>
      </c>
      <c r="BA16" s="1"/>
      <c r="BB16" s="23"/>
      <c r="BF16" s="9"/>
      <c r="BG16" s="1"/>
      <c r="BI16" s="1"/>
    </row>
    <row r="17" spans="1:66" x14ac:dyDescent="0.25">
      <c r="A17" s="1">
        <v>13</v>
      </c>
      <c r="B17" s="23" t="s">
        <v>60</v>
      </c>
      <c r="F17" s="9"/>
      <c r="G17" s="9">
        <f>Men!$M$352</f>
        <v>1906</v>
      </c>
      <c r="I17" s="1"/>
      <c r="J17" s="23"/>
      <c r="M17" s="9"/>
      <c r="N17" s="1"/>
      <c r="O17" s="2"/>
      <c r="P17" s="1"/>
      <c r="Q17" s="23"/>
      <c r="T17" s="17">
        <v>1</v>
      </c>
      <c r="U17" s="2" t="s">
        <v>40</v>
      </c>
      <c r="V17" s="2"/>
      <c r="W17" s="2"/>
      <c r="X17" s="2"/>
      <c r="Y17" s="3">
        <f t="shared" ref="Y17:Y25" si="0">VLOOKUP($U17,$Q$5:$V$14,5,0)+VLOOKUP($U17,$Y$5:$AC$14,4,0)</f>
        <v>17</v>
      </c>
      <c r="Z17" s="43">
        <f t="shared" ref="Z17:Z25" si="1">VLOOKUP($U17,$Q$5:$V$14,6,0)+VLOOKUP($U17,$Y$5:$AC$14,5,0)</f>
        <v>534</v>
      </c>
      <c r="AB17" s="1"/>
      <c r="AL17" s="1">
        <v>13</v>
      </c>
      <c r="AM17" s="23" t="s">
        <v>62</v>
      </c>
      <c r="AQ17" s="9"/>
      <c r="AR17" s="9">
        <v>1866</v>
      </c>
      <c r="AT17" s="1">
        <v>13</v>
      </c>
      <c r="AU17" s="23" t="s">
        <v>85</v>
      </c>
      <c r="AY17" s="9">
        <v>870</v>
      </c>
      <c r="AZ17" s="2"/>
      <c r="BA17" s="1"/>
      <c r="BB17" s="23"/>
      <c r="BF17" s="9"/>
      <c r="BG17" s="1"/>
      <c r="BI17" s="1"/>
    </row>
    <row r="18" spans="1:66" x14ac:dyDescent="0.25">
      <c r="A18" s="1">
        <v>14</v>
      </c>
      <c r="B18" s="23" t="s">
        <v>85</v>
      </c>
      <c r="F18" s="1"/>
      <c r="G18" s="9">
        <f>Men!$N$355</f>
        <v>1974</v>
      </c>
      <c r="I18" s="1"/>
      <c r="J18" s="23"/>
      <c r="M18" s="9"/>
      <c r="N18" s="1"/>
      <c r="O18" s="2"/>
      <c r="P18" s="1"/>
      <c r="Q18" s="23"/>
      <c r="T18" s="21">
        <v>2</v>
      </c>
      <c r="U18" s="47" t="s">
        <v>43</v>
      </c>
      <c r="V18" s="47"/>
      <c r="W18" s="47"/>
      <c r="X18" s="47"/>
      <c r="Y18" s="50">
        <f t="shared" si="0"/>
        <v>16</v>
      </c>
      <c r="Z18" s="51">
        <f t="shared" si="1"/>
        <v>532</v>
      </c>
      <c r="AB18" s="1"/>
      <c r="AC18" s="1"/>
      <c r="AL18" s="1">
        <v>14</v>
      </c>
      <c r="AM18" s="23" t="s">
        <v>81</v>
      </c>
      <c r="AR18" s="9">
        <v>1917</v>
      </c>
      <c r="AT18" s="1">
        <v>14</v>
      </c>
      <c r="AU18" s="23" t="s">
        <v>69</v>
      </c>
      <c r="AX18" s="9"/>
      <c r="AY18" s="1">
        <v>1040</v>
      </c>
      <c r="AZ18" s="2"/>
      <c r="BA18" s="1"/>
      <c r="BB18" s="23"/>
      <c r="BF18" s="9"/>
      <c r="BG18" s="1"/>
      <c r="BI18" s="1"/>
    </row>
    <row r="19" spans="1:66" x14ac:dyDescent="0.25">
      <c r="A19" s="1"/>
      <c r="B19" s="23"/>
      <c r="F19" s="1"/>
      <c r="G19" s="9"/>
      <c r="I19" s="1"/>
      <c r="M19" s="1"/>
      <c r="O19" s="2"/>
      <c r="T19" s="19">
        <v>3</v>
      </c>
      <c r="U19" s="23" t="s">
        <v>47</v>
      </c>
      <c r="V19" s="23"/>
      <c r="W19" s="23"/>
      <c r="X19" s="23"/>
      <c r="Y19" s="38">
        <f t="shared" si="0"/>
        <v>14</v>
      </c>
      <c r="Z19" s="44">
        <f t="shared" si="1"/>
        <v>724</v>
      </c>
      <c r="AB19" s="1"/>
      <c r="AC19" s="1"/>
      <c r="AL19" s="1">
        <v>15</v>
      </c>
      <c r="AM19" s="23" t="s">
        <v>86</v>
      </c>
      <c r="AQ19" s="1"/>
      <c r="AR19" s="9">
        <v>2364</v>
      </c>
      <c r="AT19" s="1">
        <v>15</v>
      </c>
      <c r="AU19" s="23" t="s">
        <v>86</v>
      </c>
      <c r="AY19" s="9">
        <v>1095</v>
      </c>
      <c r="AZ19" s="2"/>
      <c r="BA19" s="1"/>
      <c r="BB19" s="23"/>
      <c r="BE19" s="12" t="s">
        <v>0</v>
      </c>
      <c r="BF19" s="13" t="s">
        <v>57</v>
      </c>
      <c r="BG19" s="13"/>
      <c r="BH19" s="13"/>
      <c r="BI19" s="14"/>
      <c r="BJ19" s="15" t="s">
        <v>11</v>
      </c>
      <c r="BK19" s="16" t="s">
        <v>10</v>
      </c>
    </row>
    <row r="20" spans="1:66" x14ac:dyDescent="0.25">
      <c r="E20" s="12" t="s">
        <v>0</v>
      </c>
      <c r="F20" s="13" t="s">
        <v>57</v>
      </c>
      <c r="G20" s="13"/>
      <c r="H20" s="13"/>
      <c r="I20" s="14"/>
      <c r="J20" s="15" t="s">
        <v>11</v>
      </c>
      <c r="K20" s="16" t="s">
        <v>10</v>
      </c>
      <c r="M20" s="1"/>
      <c r="N20" s="1"/>
      <c r="O20" s="2"/>
      <c r="T20" s="19">
        <v>4</v>
      </c>
      <c r="U20" s="23" t="s">
        <v>46</v>
      </c>
      <c r="V20" s="23"/>
      <c r="W20" s="23"/>
      <c r="X20" s="23"/>
      <c r="Y20" s="38">
        <f t="shared" si="0"/>
        <v>13</v>
      </c>
      <c r="Z20" s="44">
        <f t="shared" si="1"/>
        <v>580</v>
      </c>
      <c r="AB20" s="1"/>
      <c r="AC20" s="1"/>
      <c r="AL20" s="1">
        <v>16</v>
      </c>
      <c r="AM20" s="23" t="s">
        <v>69</v>
      </c>
      <c r="AQ20" s="9"/>
      <c r="AR20" s="9">
        <v>2432</v>
      </c>
      <c r="AT20" s="1">
        <v>16</v>
      </c>
      <c r="AU20" s="23" t="s">
        <v>55</v>
      </c>
      <c r="AY20" s="1">
        <v>365</v>
      </c>
      <c r="AZ20" s="2"/>
      <c r="BA20" s="1"/>
      <c r="BB20" s="23"/>
      <c r="BE20" s="17">
        <v>1</v>
      </c>
      <c r="BF20" s="2" t="s">
        <v>40</v>
      </c>
      <c r="BG20" s="2"/>
      <c r="BH20" s="2"/>
      <c r="BI20" s="2"/>
      <c r="BJ20" s="3">
        <v>17</v>
      </c>
      <c r="BK20" s="43">
        <v>465</v>
      </c>
      <c r="BM20" s="1"/>
    </row>
    <row r="21" spans="1:66" x14ac:dyDescent="0.25">
      <c r="A21" s="2"/>
      <c r="B21" s="2"/>
      <c r="C21" s="2"/>
      <c r="D21" s="2"/>
      <c r="E21" s="17">
        <v>1</v>
      </c>
      <c r="F21" s="2" t="s">
        <v>42</v>
      </c>
      <c r="G21" s="2"/>
      <c r="H21" s="2"/>
      <c r="I21" s="2"/>
      <c r="J21" s="3">
        <f t="shared" ref="J21:J27" si="2">VLOOKUP($F21,$B$5:$G$16,5,0)+VLOOKUP($F21,$J$5:$N$16,4,0)</f>
        <v>13</v>
      </c>
      <c r="K21" s="43">
        <f t="shared" ref="K21:K27" si="3">VLOOKUP($F21,$B$5:$G$16,6,0)+VLOOKUP($F21,$J$5:$N$16,5,0)</f>
        <v>419</v>
      </c>
      <c r="L21" s="2"/>
      <c r="M21" s="1"/>
      <c r="N21" s="3"/>
      <c r="O21" s="2"/>
      <c r="T21" s="19">
        <v>5</v>
      </c>
      <c r="U21" s="23" t="s">
        <v>44</v>
      </c>
      <c r="V21" s="23"/>
      <c r="W21" s="23"/>
      <c r="X21" s="23"/>
      <c r="Y21" s="38">
        <f t="shared" si="0"/>
        <v>8</v>
      </c>
      <c r="Z21" s="44">
        <f t="shared" si="1"/>
        <v>1143</v>
      </c>
      <c r="AB21" s="1"/>
      <c r="AC21" s="1"/>
      <c r="AL21" s="1"/>
      <c r="AM21" s="23"/>
      <c r="AQ21" s="1"/>
      <c r="AR21" s="9"/>
      <c r="AT21" s="1"/>
      <c r="AX21" s="1"/>
      <c r="AZ21" s="2"/>
      <c r="BA21" s="1"/>
      <c r="BB21" s="23"/>
      <c r="BE21" s="21">
        <v>2</v>
      </c>
      <c r="BF21" s="47" t="s">
        <v>46</v>
      </c>
      <c r="BG21" s="22"/>
      <c r="BH21" s="22"/>
      <c r="BI21" s="22"/>
      <c r="BJ21" s="49">
        <v>14</v>
      </c>
      <c r="BK21" s="46">
        <v>540</v>
      </c>
      <c r="BM21" s="1"/>
      <c r="BN21" s="1"/>
    </row>
    <row r="22" spans="1:66" x14ac:dyDescent="0.25">
      <c r="E22" s="19">
        <v>2</v>
      </c>
      <c r="F22" s="23" t="s">
        <v>41</v>
      </c>
      <c r="G22" s="23"/>
      <c r="H22" s="23"/>
      <c r="I22" s="23"/>
      <c r="J22" s="38">
        <f t="shared" si="2"/>
        <v>11</v>
      </c>
      <c r="K22" s="44">
        <f t="shared" si="3"/>
        <v>578</v>
      </c>
      <c r="M22" s="1"/>
      <c r="N22" s="1"/>
      <c r="O22" s="2"/>
      <c r="T22" s="19">
        <v>6</v>
      </c>
      <c r="U22" s="23" t="s">
        <v>51</v>
      </c>
      <c r="Y22" s="1">
        <f t="shared" si="0"/>
        <v>8</v>
      </c>
      <c r="Z22" s="45">
        <f t="shared" si="1"/>
        <v>1165</v>
      </c>
      <c r="AB22" s="1"/>
      <c r="AC22" s="1"/>
      <c r="AP22" s="12" t="s">
        <v>0</v>
      </c>
      <c r="AQ22" s="13" t="s">
        <v>57</v>
      </c>
      <c r="AR22" s="13"/>
      <c r="AS22" s="13"/>
      <c r="AT22" s="14"/>
      <c r="AU22" s="15" t="s">
        <v>11</v>
      </c>
      <c r="AV22" s="16" t="s">
        <v>10</v>
      </c>
      <c r="AX22" s="1"/>
      <c r="AY22" s="1"/>
      <c r="AZ22" s="2"/>
      <c r="BE22" s="19">
        <v>3</v>
      </c>
      <c r="BF22" s="23" t="s">
        <v>43</v>
      </c>
      <c r="BJ22" s="1">
        <v>14</v>
      </c>
      <c r="BK22" s="45">
        <v>641</v>
      </c>
      <c r="BM22" s="1"/>
      <c r="BN22" s="1"/>
    </row>
    <row r="23" spans="1:66" x14ac:dyDescent="0.25">
      <c r="E23" s="19">
        <v>3</v>
      </c>
      <c r="F23" s="23" t="s">
        <v>838</v>
      </c>
      <c r="G23" s="23"/>
      <c r="H23" s="23"/>
      <c r="I23" s="23"/>
      <c r="J23" s="38">
        <f t="shared" si="2"/>
        <v>10</v>
      </c>
      <c r="K23" s="44">
        <f t="shared" si="3"/>
        <v>665</v>
      </c>
      <c r="M23" s="1"/>
      <c r="N23" s="1"/>
      <c r="O23" s="2"/>
      <c r="T23" s="19">
        <v>7</v>
      </c>
      <c r="U23" s="23" t="s">
        <v>49</v>
      </c>
      <c r="Y23" s="1">
        <f t="shared" si="0"/>
        <v>8</v>
      </c>
      <c r="Z23" s="45">
        <f t="shared" si="1"/>
        <v>1189</v>
      </c>
      <c r="AB23" s="1"/>
      <c r="AC23" s="1"/>
      <c r="AL23" s="2"/>
      <c r="AM23" s="2"/>
      <c r="AN23" s="2"/>
      <c r="AO23" s="2"/>
      <c r="AP23" s="17">
        <v>1</v>
      </c>
      <c r="AQ23" s="2" t="s">
        <v>42</v>
      </c>
      <c r="AR23" s="2"/>
      <c r="AS23" s="2"/>
      <c r="AT23" s="2"/>
      <c r="AU23" s="3">
        <v>12</v>
      </c>
      <c r="AV23" s="43">
        <v>441</v>
      </c>
      <c r="AW23" s="2"/>
      <c r="AX23" s="1"/>
      <c r="AY23" s="3"/>
      <c r="AZ23" s="2"/>
      <c r="BE23" s="19">
        <v>4</v>
      </c>
      <c r="BF23" s="23" t="s">
        <v>47</v>
      </c>
      <c r="BG23" s="23"/>
      <c r="BH23" s="23"/>
      <c r="BI23" s="23"/>
      <c r="BJ23" s="38">
        <v>14</v>
      </c>
      <c r="BK23" s="44">
        <v>769</v>
      </c>
      <c r="BM23" s="1"/>
      <c r="BN23" s="1"/>
    </row>
    <row r="24" spans="1:66" x14ac:dyDescent="0.25">
      <c r="E24" s="19">
        <v>4</v>
      </c>
      <c r="F24" s="23" t="s">
        <v>80</v>
      </c>
      <c r="G24" s="23"/>
      <c r="H24" s="23"/>
      <c r="I24" s="23"/>
      <c r="J24" s="38">
        <f t="shared" si="2"/>
        <v>8</v>
      </c>
      <c r="K24" s="44">
        <f t="shared" si="3"/>
        <v>628</v>
      </c>
      <c r="L24" s="23"/>
      <c r="M24" s="1"/>
      <c r="N24" s="1"/>
      <c r="O24" s="2"/>
      <c r="T24" s="19">
        <v>8</v>
      </c>
      <c r="U24" t="s">
        <v>48</v>
      </c>
      <c r="Y24" s="1">
        <f t="shared" si="0"/>
        <v>2</v>
      </c>
      <c r="Z24" s="45">
        <f t="shared" si="1"/>
        <v>2804</v>
      </c>
      <c r="AB24" s="1"/>
      <c r="AC24" s="1"/>
      <c r="AP24" s="21">
        <v>2</v>
      </c>
      <c r="AQ24" s="47" t="s">
        <v>838</v>
      </c>
      <c r="AR24" s="47"/>
      <c r="AS24" s="47"/>
      <c r="AT24" s="47"/>
      <c r="AU24" s="50">
        <v>12</v>
      </c>
      <c r="AV24" s="51">
        <v>450</v>
      </c>
      <c r="AX24" s="1"/>
      <c r="AY24" s="1"/>
      <c r="AZ24" s="2"/>
      <c r="BE24" s="19">
        <v>5</v>
      </c>
      <c r="BF24" s="23" t="s">
        <v>51</v>
      </c>
      <c r="BJ24" s="1">
        <v>10</v>
      </c>
      <c r="BK24" s="45">
        <v>1032</v>
      </c>
      <c r="BM24" s="1"/>
      <c r="BN24" s="1"/>
    </row>
    <row r="25" spans="1:66" x14ac:dyDescent="0.25">
      <c r="E25" s="19">
        <v>5</v>
      </c>
      <c r="F25" s="23" t="s">
        <v>45</v>
      </c>
      <c r="G25" s="23"/>
      <c r="H25" s="23"/>
      <c r="I25" s="23"/>
      <c r="J25" s="38">
        <f t="shared" si="2"/>
        <v>7</v>
      </c>
      <c r="K25" s="44">
        <f t="shared" si="3"/>
        <v>1031</v>
      </c>
      <c r="M25" s="1"/>
      <c r="N25" s="1"/>
      <c r="O25" s="2"/>
      <c r="T25" s="21">
        <v>9</v>
      </c>
      <c r="U25" s="22" t="s">
        <v>50</v>
      </c>
      <c r="V25" s="22"/>
      <c r="W25" s="22"/>
      <c r="X25" s="22"/>
      <c r="Y25" s="49">
        <f t="shared" si="0"/>
        <v>1</v>
      </c>
      <c r="Z25" s="46">
        <f t="shared" si="1"/>
        <v>2947</v>
      </c>
      <c r="AB25" s="1"/>
      <c r="AC25" s="1"/>
      <c r="AP25" s="19">
        <v>3</v>
      </c>
      <c r="AQ25" t="s">
        <v>41</v>
      </c>
      <c r="AU25" s="1">
        <v>11</v>
      </c>
      <c r="AV25" s="45">
        <v>733</v>
      </c>
      <c r="AX25" s="1"/>
      <c r="AY25" s="1"/>
      <c r="AZ25" s="2"/>
      <c r="BE25" s="19">
        <v>6</v>
      </c>
      <c r="BF25" s="23" t="s">
        <v>44</v>
      </c>
      <c r="BG25" s="23"/>
      <c r="BH25" s="23"/>
      <c r="BI25" s="23"/>
      <c r="BJ25" s="38">
        <v>8</v>
      </c>
      <c r="BK25" s="44">
        <v>1428</v>
      </c>
      <c r="BM25" s="1"/>
      <c r="BN25" s="1"/>
    </row>
    <row r="26" spans="1:66" x14ac:dyDescent="0.25">
      <c r="E26" s="19">
        <v>6</v>
      </c>
      <c r="F26" s="23" t="s">
        <v>52</v>
      </c>
      <c r="G26" s="23"/>
      <c r="H26" s="23"/>
      <c r="I26" s="23"/>
      <c r="J26" s="38">
        <f t="shared" si="2"/>
        <v>4</v>
      </c>
      <c r="K26" s="44">
        <f t="shared" si="3"/>
        <v>1456</v>
      </c>
      <c r="M26" s="1"/>
      <c r="N26" s="1"/>
      <c r="O26" s="2"/>
      <c r="U26" s="1"/>
      <c r="V26" s="1"/>
      <c r="AB26" s="1"/>
      <c r="AC26" s="1"/>
      <c r="AP26" s="19">
        <v>4</v>
      </c>
      <c r="AQ26" t="s">
        <v>80</v>
      </c>
      <c r="AU26" s="1">
        <v>9</v>
      </c>
      <c r="AV26" s="45">
        <v>881</v>
      </c>
      <c r="AW26" s="23"/>
      <c r="AX26" s="1"/>
      <c r="AY26" s="1"/>
      <c r="AZ26" s="2"/>
      <c r="BE26" s="19">
        <v>7</v>
      </c>
      <c r="BF26" s="23" t="s">
        <v>49</v>
      </c>
      <c r="BG26" s="23"/>
      <c r="BH26" s="23"/>
      <c r="BI26" s="23"/>
      <c r="BJ26" s="38">
        <v>7</v>
      </c>
      <c r="BK26" s="44">
        <v>1503</v>
      </c>
      <c r="BM26" s="1"/>
      <c r="BN26" s="1"/>
    </row>
    <row r="27" spans="1:66" x14ac:dyDescent="0.25">
      <c r="E27" s="21">
        <v>7</v>
      </c>
      <c r="F27" s="47" t="s">
        <v>71</v>
      </c>
      <c r="G27" s="47"/>
      <c r="H27" s="47"/>
      <c r="I27" s="47"/>
      <c r="J27" s="50">
        <f t="shared" si="2"/>
        <v>3</v>
      </c>
      <c r="K27" s="51">
        <f t="shared" si="3"/>
        <v>1426</v>
      </c>
      <c r="M27" s="1"/>
      <c r="N27" s="1"/>
      <c r="O27" s="2"/>
      <c r="P27" s="3" t="s">
        <v>0</v>
      </c>
      <c r="Q27" s="2" t="s">
        <v>58</v>
      </c>
      <c r="R27" s="2"/>
      <c r="S27" s="2"/>
      <c r="T27" s="2"/>
      <c r="U27" s="3" t="s">
        <v>11</v>
      </c>
      <c r="V27" s="3" t="s">
        <v>10</v>
      </c>
      <c r="W27" s="2"/>
      <c r="X27" s="3" t="s">
        <v>0</v>
      </c>
      <c r="Y27" s="2" t="s">
        <v>59</v>
      </c>
      <c r="Z27" s="2"/>
      <c r="AA27" s="2"/>
      <c r="AB27" s="3" t="s">
        <v>11</v>
      </c>
      <c r="AC27" s="3" t="s">
        <v>10</v>
      </c>
      <c r="AP27" s="21">
        <v>5</v>
      </c>
      <c r="AQ27" s="22" t="s">
        <v>45</v>
      </c>
      <c r="AR27" s="22"/>
      <c r="AS27" s="22"/>
      <c r="AT27" s="22"/>
      <c r="AU27" s="49">
        <v>5</v>
      </c>
      <c r="AV27" s="46">
        <v>1109</v>
      </c>
      <c r="AX27" s="1"/>
      <c r="AY27" s="1"/>
      <c r="AZ27" s="2"/>
      <c r="BE27" s="19">
        <v>8</v>
      </c>
      <c r="BF27" t="s">
        <v>48</v>
      </c>
      <c r="BJ27" s="1">
        <v>3</v>
      </c>
      <c r="BK27" s="45">
        <v>2013</v>
      </c>
      <c r="BM27" s="1"/>
      <c r="BN27" s="1"/>
    </row>
    <row r="28" spans="1:66" x14ac:dyDescent="0.25">
      <c r="F28" s="1"/>
      <c r="G28" s="1"/>
      <c r="M28" s="1"/>
      <c r="N28" s="1"/>
      <c r="O28" s="2"/>
      <c r="P28" s="3">
        <v>1</v>
      </c>
      <c r="Q28" s="7" t="s">
        <v>43</v>
      </c>
      <c r="R28" s="35"/>
      <c r="S28" s="35"/>
      <c r="T28" s="35"/>
      <c r="U28" s="5">
        <v>9</v>
      </c>
      <c r="V28" s="33">
        <f>Men!$AM$3</f>
        <v>66</v>
      </c>
      <c r="W28" s="38"/>
      <c r="X28" s="3">
        <v>1</v>
      </c>
      <c r="Y28" s="7" t="s">
        <v>47</v>
      </c>
      <c r="Z28" s="35"/>
      <c r="AA28" s="35"/>
      <c r="AB28" s="5">
        <v>9</v>
      </c>
      <c r="AC28" s="57">
        <f>Women!$AP$3</f>
        <v>28</v>
      </c>
      <c r="AP28" s="19">
        <v>6</v>
      </c>
      <c r="AQ28" s="23" t="s">
        <v>52</v>
      </c>
      <c r="AR28" s="23"/>
      <c r="AS28" s="23"/>
      <c r="AT28" s="23"/>
      <c r="AU28" s="38">
        <v>5</v>
      </c>
      <c r="AV28" s="44">
        <v>1157</v>
      </c>
      <c r="AX28" s="1"/>
      <c r="AY28" s="1"/>
      <c r="AZ28" s="2"/>
      <c r="BE28" s="21">
        <v>9</v>
      </c>
      <c r="BF28" s="22" t="s">
        <v>50</v>
      </c>
      <c r="BG28" s="22"/>
      <c r="BH28" s="22"/>
      <c r="BI28" s="22"/>
      <c r="BJ28" s="49">
        <v>3</v>
      </c>
      <c r="BK28" s="46">
        <v>2098</v>
      </c>
      <c r="BM28" s="1"/>
      <c r="BN28" s="1"/>
    </row>
    <row r="29" spans="1:66" x14ac:dyDescent="0.25">
      <c r="A29" s="3" t="s">
        <v>0</v>
      </c>
      <c r="B29" s="2" t="s">
        <v>58</v>
      </c>
      <c r="C29" s="2"/>
      <c r="D29" s="2"/>
      <c r="E29" s="2"/>
      <c r="F29" s="3" t="s">
        <v>11</v>
      </c>
      <c r="G29" s="3" t="s">
        <v>10</v>
      </c>
      <c r="H29" s="2"/>
      <c r="I29" s="3" t="s">
        <v>0</v>
      </c>
      <c r="J29" s="2" t="s">
        <v>59</v>
      </c>
      <c r="K29" s="2"/>
      <c r="L29" s="2"/>
      <c r="M29" s="3" t="s">
        <v>11</v>
      </c>
      <c r="N29" s="3" t="s">
        <v>10</v>
      </c>
      <c r="P29" s="1">
        <v>2</v>
      </c>
      <c r="Q29" s="10" t="s">
        <v>46</v>
      </c>
      <c r="R29" s="10"/>
      <c r="S29" s="10"/>
      <c r="T29" s="10"/>
      <c r="U29" s="11">
        <v>8</v>
      </c>
      <c r="V29" s="32">
        <f>Men!$AO$3</f>
        <v>112</v>
      </c>
      <c r="W29" s="38"/>
      <c r="X29" s="1">
        <v>2</v>
      </c>
      <c r="Y29" s="10" t="s">
        <v>46</v>
      </c>
      <c r="Z29" s="10"/>
      <c r="AA29" s="10"/>
      <c r="AB29" s="11">
        <v>8</v>
      </c>
      <c r="AC29" s="32">
        <f>Women!$AO$3</f>
        <v>44</v>
      </c>
      <c r="AP29" s="21">
        <v>7</v>
      </c>
      <c r="AQ29" s="22" t="s">
        <v>71</v>
      </c>
      <c r="AR29" s="22"/>
      <c r="AS29" s="22"/>
      <c r="AT29" s="22"/>
      <c r="AU29" s="49">
        <v>2</v>
      </c>
      <c r="AV29" s="46">
        <v>1537</v>
      </c>
      <c r="AX29" s="1"/>
      <c r="AY29" s="1"/>
      <c r="BF29" s="1"/>
      <c r="BG29" s="1"/>
      <c r="BM29" s="1"/>
      <c r="BN29" s="1"/>
    </row>
    <row r="30" spans="1:66" x14ac:dyDescent="0.25">
      <c r="A30" s="3">
        <v>1</v>
      </c>
      <c r="B30" s="7" t="s">
        <v>42</v>
      </c>
      <c r="C30" s="7"/>
      <c r="D30" s="7"/>
      <c r="E30" s="7"/>
      <c r="F30" s="5">
        <v>7</v>
      </c>
      <c r="G30" s="33">
        <f>Men!$AA$3</f>
        <v>34</v>
      </c>
      <c r="H30" s="2"/>
      <c r="I30" s="3">
        <v>1</v>
      </c>
      <c r="J30" s="7" t="s">
        <v>41</v>
      </c>
      <c r="K30" s="7"/>
      <c r="L30" s="7"/>
      <c r="M30" s="5">
        <v>7</v>
      </c>
      <c r="N30" s="33">
        <f>Women!$X$3</f>
        <v>36</v>
      </c>
      <c r="P30" s="1">
        <v>3</v>
      </c>
      <c r="Q30" s="10" t="s">
        <v>47</v>
      </c>
      <c r="R30" s="28"/>
      <c r="S30" s="28"/>
      <c r="T30" s="28"/>
      <c r="U30" s="11">
        <v>7</v>
      </c>
      <c r="V30" s="29">
        <f>Men!$AP$3</f>
        <v>134</v>
      </c>
      <c r="W30" s="38"/>
      <c r="X30" s="1">
        <v>3</v>
      </c>
      <c r="Y30" s="10" t="s">
        <v>49</v>
      </c>
      <c r="Z30" s="10"/>
      <c r="AA30" s="10"/>
      <c r="AB30" s="11">
        <v>7</v>
      </c>
      <c r="AC30" s="32">
        <f>Women!$AT$3</f>
        <v>48</v>
      </c>
      <c r="AQ30" s="1"/>
      <c r="AR30" s="1"/>
      <c r="AX30" s="1"/>
      <c r="AY30" s="1"/>
      <c r="BA30" s="3" t="s">
        <v>0</v>
      </c>
      <c r="BB30" s="2" t="s">
        <v>58</v>
      </c>
      <c r="BC30" s="2"/>
      <c r="BD30" s="2"/>
      <c r="BE30" s="2"/>
      <c r="BF30" s="3" t="s">
        <v>11</v>
      </c>
      <c r="BG30" s="3" t="s">
        <v>10</v>
      </c>
      <c r="BH30" s="2"/>
      <c r="BI30" s="3" t="s">
        <v>0</v>
      </c>
      <c r="BJ30" s="2" t="s">
        <v>59</v>
      </c>
      <c r="BK30" s="2"/>
      <c r="BL30" s="2"/>
      <c r="BM30" s="3" t="s">
        <v>11</v>
      </c>
      <c r="BN30" s="3" t="s">
        <v>10</v>
      </c>
    </row>
    <row r="31" spans="1:66" x14ac:dyDescent="0.25">
      <c r="A31" s="1">
        <v>2</v>
      </c>
      <c r="B31" s="10" t="s">
        <v>80</v>
      </c>
      <c r="C31" s="10"/>
      <c r="D31" s="10"/>
      <c r="E31" s="10"/>
      <c r="F31" s="11">
        <v>6</v>
      </c>
      <c r="G31" s="32">
        <f>Men!$Z$3</f>
        <v>66</v>
      </c>
      <c r="I31" s="1">
        <v>2</v>
      </c>
      <c r="J31" s="10" t="s">
        <v>42</v>
      </c>
      <c r="K31" s="10"/>
      <c r="L31" s="10"/>
      <c r="M31" s="6">
        <v>6</v>
      </c>
      <c r="N31" s="24">
        <f>Women!$AA$3</f>
        <v>45</v>
      </c>
      <c r="P31" s="1">
        <v>4</v>
      </c>
      <c r="Q31" s="10" t="s">
        <v>49</v>
      </c>
      <c r="R31" s="10"/>
      <c r="S31" s="10"/>
      <c r="T31" s="10"/>
      <c r="U31" s="6">
        <v>6</v>
      </c>
      <c r="V31" s="24">
        <f>Men!$AT$3</f>
        <v>188</v>
      </c>
      <c r="W31" s="38"/>
      <c r="X31" s="1">
        <v>4</v>
      </c>
      <c r="Y31" s="10" t="s">
        <v>40</v>
      </c>
      <c r="Z31" s="10"/>
      <c r="AA31" s="10"/>
      <c r="AB31" s="11">
        <v>6</v>
      </c>
      <c r="AC31" s="32">
        <f>Women!$AS$3</f>
        <v>55</v>
      </c>
      <c r="AL31" s="3" t="s">
        <v>0</v>
      </c>
      <c r="AM31" s="2" t="s">
        <v>58</v>
      </c>
      <c r="AN31" s="2"/>
      <c r="AO31" s="2"/>
      <c r="AP31" s="2"/>
      <c r="AQ31" s="3" t="s">
        <v>11</v>
      </c>
      <c r="AR31" s="3" t="s">
        <v>10</v>
      </c>
      <c r="AS31" s="2"/>
      <c r="AT31" s="3" t="s">
        <v>0</v>
      </c>
      <c r="AU31" s="2" t="s">
        <v>59</v>
      </c>
      <c r="AV31" s="2"/>
      <c r="AW31" s="2"/>
      <c r="AX31" s="3" t="s">
        <v>11</v>
      </c>
      <c r="AY31" s="3" t="s">
        <v>10</v>
      </c>
      <c r="BA31" s="3">
        <v>1</v>
      </c>
      <c r="BB31" s="7" t="s">
        <v>43</v>
      </c>
      <c r="BC31" s="35"/>
      <c r="BD31" s="35"/>
      <c r="BE31" s="35"/>
      <c r="BF31" s="5">
        <v>9</v>
      </c>
      <c r="BG31" s="33">
        <v>62</v>
      </c>
      <c r="BH31" s="38"/>
      <c r="BI31" s="3">
        <v>1</v>
      </c>
      <c r="BJ31" s="7" t="s">
        <v>47</v>
      </c>
      <c r="BK31" s="35"/>
      <c r="BL31" s="35"/>
      <c r="BM31" s="5">
        <v>9</v>
      </c>
      <c r="BN31" s="57">
        <v>31</v>
      </c>
    </row>
    <row r="32" spans="1:66" s="2" customFormat="1" x14ac:dyDescent="0.25">
      <c r="A32" s="1">
        <v>3</v>
      </c>
      <c r="B32" s="30" t="s">
        <v>838</v>
      </c>
      <c r="C32" s="10"/>
      <c r="D32" s="10"/>
      <c r="E32" s="10"/>
      <c r="F32" s="11">
        <v>5</v>
      </c>
      <c r="G32" s="24">
        <f>Men!$V$3</f>
        <v>127</v>
      </c>
      <c r="H32"/>
      <c r="I32" s="1">
        <v>3</v>
      </c>
      <c r="J32" s="10" t="s">
        <v>45</v>
      </c>
      <c r="K32" s="10"/>
      <c r="L32" s="10"/>
      <c r="M32" s="11">
        <v>5</v>
      </c>
      <c r="N32" s="32">
        <f>Women!$U$3</f>
        <v>50</v>
      </c>
      <c r="P32" s="1">
        <v>5</v>
      </c>
      <c r="Q32" s="23" t="s">
        <v>53</v>
      </c>
      <c r="R32"/>
      <c r="S32"/>
      <c r="T32"/>
      <c r="U32"/>
      <c r="V32" s="9">
        <f>Men!$AM$352</f>
        <v>199</v>
      </c>
      <c r="W32" s="38"/>
      <c r="X32" s="1">
        <v>5</v>
      </c>
      <c r="Y32" s="10" t="s">
        <v>43</v>
      </c>
      <c r="Z32" s="10"/>
      <c r="AA32" s="10"/>
      <c r="AB32" s="11">
        <v>5</v>
      </c>
      <c r="AC32" s="32">
        <f>Women!$AM$3</f>
        <v>60</v>
      </c>
      <c r="AE32"/>
      <c r="AF32"/>
      <c r="AG32"/>
      <c r="AH32"/>
      <c r="AI32"/>
      <c r="AJ32"/>
      <c r="AK32"/>
      <c r="AL32" s="3">
        <v>1</v>
      </c>
      <c r="AM32" s="7" t="s">
        <v>42</v>
      </c>
      <c r="AN32" s="7"/>
      <c r="AO32" s="7"/>
      <c r="AP32" s="7"/>
      <c r="AQ32" s="5">
        <v>7</v>
      </c>
      <c r="AR32" s="33">
        <v>76</v>
      </c>
      <c r="AT32" s="3">
        <v>1</v>
      </c>
      <c r="AU32" s="35" t="s">
        <v>838</v>
      </c>
      <c r="AV32" s="7"/>
      <c r="AW32" s="7"/>
      <c r="AX32" s="5">
        <v>7</v>
      </c>
      <c r="AY32" s="33">
        <v>27</v>
      </c>
      <c r="BA32" s="1">
        <v>2</v>
      </c>
      <c r="BB32" s="23" t="s">
        <v>53</v>
      </c>
      <c r="BC32"/>
      <c r="BD32"/>
      <c r="BE32"/>
      <c r="BF32"/>
      <c r="BG32" s="9">
        <v>88</v>
      </c>
      <c r="BH32" s="38"/>
      <c r="BI32" s="1">
        <v>2</v>
      </c>
      <c r="BJ32" s="10" t="s">
        <v>46</v>
      </c>
      <c r="BK32" s="10"/>
      <c r="BL32" s="10"/>
      <c r="BM32" s="11">
        <v>8</v>
      </c>
      <c r="BN32" s="32">
        <v>41</v>
      </c>
    </row>
    <row r="33" spans="1:66" x14ac:dyDescent="0.25">
      <c r="A33" s="1">
        <v>4</v>
      </c>
      <c r="B33" s="10" t="s">
        <v>41</v>
      </c>
      <c r="C33" s="8"/>
      <c r="D33" s="8"/>
      <c r="E33" s="8"/>
      <c r="F33" s="11">
        <v>4</v>
      </c>
      <c r="G33" s="24">
        <f>Men!$X$3</f>
        <v>137</v>
      </c>
      <c r="I33" s="1">
        <v>4</v>
      </c>
      <c r="J33" s="30" t="s">
        <v>838</v>
      </c>
      <c r="K33" s="10"/>
      <c r="L33" s="10"/>
      <c r="M33" s="11">
        <v>4</v>
      </c>
      <c r="N33" s="32">
        <f>Women!$V$3</f>
        <v>62</v>
      </c>
      <c r="O33" s="2"/>
      <c r="P33" s="1">
        <v>6</v>
      </c>
      <c r="Q33" s="10" t="s">
        <v>40</v>
      </c>
      <c r="R33" s="10"/>
      <c r="S33" s="10"/>
      <c r="T33" s="10"/>
      <c r="U33" s="11">
        <v>4</v>
      </c>
      <c r="V33" s="32">
        <f>Men!$AS$3</f>
        <v>249</v>
      </c>
      <c r="W33" s="38"/>
      <c r="X33" s="1">
        <v>6</v>
      </c>
      <c r="Y33" s="23" t="s">
        <v>841</v>
      </c>
      <c r="AC33" s="1">
        <f>Women!$AP$201</f>
        <v>92</v>
      </c>
      <c r="AD33" s="2"/>
      <c r="AL33" s="1">
        <v>2</v>
      </c>
      <c r="AM33" s="30" t="s">
        <v>80</v>
      </c>
      <c r="AN33" s="10"/>
      <c r="AO33" s="10"/>
      <c r="AP33" s="10"/>
      <c r="AQ33" s="11">
        <v>6</v>
      </c>
      <c r="AR33" s="24">
        <v>77</v>
      </c>
      <c r="AT33" s="1">
        <v>2</v>
      </c>
      <c r="AU33" s="10" t="s">
        <v>41</v>
      </c>
      <c r="AV33" s="8"/>
      <c r="AW33" s="8"/>
      <c r="AX33" s="11">
        <v>6</v>
      </c>
      <c r="AY33" s="24">
        <v>33</v>
      </c>
      <c r="AZ33" s="2"/>
      <c r="BA33" s="1">
        <v>3</v>
      </c>
      <c r="BB33" s="10" t="s">
        <v>47</v>
      </c>
      <c r="BC33" s="28"/>
      <c r="BD33" s="28"/>
      <c r="BE33" s="28"/>
      <c r="BF33" s="11">
        <v>8</v>
      </c>
      <c r="BG33" s="29">
        <v>93</v>
      </c>
      <c r="BH33" s="38"/>
      <c r="BI33" s="1">
        <v>3</v>
      </c>
      <c r="BJ33" s="10" t="s">
        <v>40</v>
      </c>
      <c r="BK33" s="10"/>
      <c r="BL33" s="10"/>
      <c r="BM33" s="11">
        <v>7</v>
      </c>
      <c r="BN33" s="32">
        <v>47</v>
      </c>
    </row>
    <row r="34" spans="1:66" x14ac:dyDescent="0.25">
      <c r="A34" s="1">
        <v>5</v>
      </c>
      <c r="B34" s="23" t="s">
        <v>81</v>
      </c>
      <c r="G34" s="9">
        <f>Men!$Z$352</f>
        <v>188</v>
      </c>
      <c r="I34" s="1">
        <v>5</v>
      </c>
      <c r="J34" s="10" t="s">
        <v>52</v>
      </c>
      <c r="K34" s="8"/>
      <c r="L34" s="8"/>
      <c r="M34" s="6">
        <v>3</v>
      </c>
      <c r="N34" s="24">
        <f>Women!$Y$3</f>
        <v>73</v>
      </c>
      <c r="P34" s="1">
        <v>7</v>
      </c>
      <c r="Q34" s="10" t="s">
        <v>44</v>
      </c>
      <c r="R34" s="30"/>
      <c r="S34" s="30"/>
      <c r="T34" s="30"/>
      <c r="U34" s="36">
        <v>3</v>
      </c>
      <c r="V34" s="32">
        <f>Men!$AN$3</f>
        <v>266</v>
      </c>
      <c r="W34" s="38"/>
      <c r="X34" s="1">
        <v>7</v>
      </c>
      <c r="Y34" s="23" t="s">
        <v>53</v>
      </c>
      <c r="AC34" s="9">
        <f>Women!$AM$201</f>
        <v>122</v>
      </c>
      <c r="AD34" s="2"/>
      <c r="AL34" s="1">
        <v>3</v>
      </c>
      <c r="AM34" s="30" t="s">
        <v>838</v>
      </c>
      <c r="AN34" s="10"/>
      <c r="AO34" s="10"/>
      <c r="AP34" s="10"/>
      <c r="AQ34" s="11">
        <v>5</v>
      </c>
      <c r="AR34" s="24">
        <v>78</v>
      </c>
      <c r="AT34" s="1">
        <v>3</v>
      </c>
      <c r="AU34" s="10" t="s">
        <v>42</v>
      </c>
      <c r="AV34" s="10"/>
      <c r="AW34" s="10"/>
      <c r="AX34" s="6">
        <v>5</v>
      </c>
      <c r="AY34" s="24">
        <v>39</v>
      </c>
      <c r="BA34" s="1">
        <v>4</v>
      </c>
      <c r="BB34" s="10" t="s">
        <v>46</v>
      </c>
      <c r="BC34" s="10"/>
      <c r="BD34" s="10"/>
      <c r="BE34" s="10"/>
      <c r="BF34" s="11">
        <v>7</v>
      </c>
      <c r="BG34" s="32">
        <v>114</v>
      </c>
      <c r="BH34" s="38"/>
      <c r="BI34" s="1">
        <v>4</v>
      </c>
      <c r="BJ34" s="10" t="s">
        <v>43</v>
      </c>
      <c r="BK34" s="10"/>
      <c r="BL34" s="10"/>
      <c r="BM34" s="11">
        <v>6</v>
      </c>
      <c r="BN34" s="32">
        <v>58</v>
      </c>
    </row>
    <row r="35" spans="1:66" x14ac:dyDescent="0.25">
      <c r="A35" s="1">
        <v>6</v>
      </c>
      <c r="B35" s="23" t="s">
        <v>56</v>
      </c>
      <c r="G35" s="9">
        <f>Men!$AA$352</f>
        <v>197</v>
      </c>
      <c r="I35" s="1">
        <v>6</v>
      </c>
      <c r="J35" s="10" t="s">
        <v>80</v>
      </c>
      <c r="K35" s="10"/>
      <c r="L35" s="10"/>
      <c r="M35" s="11">
        <v>2</v>
      </c>
      <c r="N35" s="32">
        <f>Women!$Z$3</f>
        <v>79</v>
      </c>
      <c r="P35" s="1">
        <v>8</v>
      </c>
      <c r="Q35" s="10" t="s">
        <v>51</v>
      </c>
      <c r="R35" s="8"/>
      <c r="S35" s="8"/>
      <c r="T35" s="8"/>
      <c r="U35" s="6">
        <v>2</v>
      </c>
      <c r="V35" s="24">
        <f>Men!$AU$3</f>
        <v>270</v>
      </c>
      <c r="W35" s="38"/>
      <c r="X35" s="1">
        <v>8</v>
      </c>
      <c r="Y35" s="10" t="s">
        <v>44</v>
      </c>
      <c r="Z35" s="30"/>
      <c r="AA35" s="30"/>
      <c r="AB35" s="36">
        <v>4</v>
      </c>
      <c r="AC35" s="32">
        <f>Women!$AN$3</f>
        <v>143</v>
      </c>
      <c r="AD35" s="2"/>
      <c r="AL35" s="1">
        <v>4</v>
      </c>
      <c r="AM35" s="23" t="s">
        <v>56</v>
      </c>
      <c r="AR35" s="9">
        <v>109</v>
      </c>
      <c r="AT35" s="1">
        <v>4</v>
      </c>
      <c r="AU35" s="23" t="s">
        <v>84</v>
      </c>
      <c r="AY35" s="9">
        <v>74</v>
      </c>
      <c r="BA35" s="1">
        <v>5</v>
      </c>
      <c r="BB35" s="23" t="s">
        <v>841</v>
      </c>
      <c r="BG35" s="9">
        <v>151</v>
      </c>
      <c r="BH35" s="38"/>
      <c r="BI35" s="1">
        <v>5</v>
      </c>
      <c r="BJ35" s="23" t="s">
        <v>841</v>
      </c>
      <c r="BN35" s="1">
        <v>102</v>
      </c>
    </row>
    <row r="36" spans="1:66" x14ac:dyDescent="0.25">
      <c r="A36" s="1">
        <v>7</v>
      </c>
      <c r="B36" s="10" t="s">
        <v>45</v>
      </c>
      <c r="C36" s="10"/>
      <c r="D36" s="10"/>
      <c r="E36" s="10"/>
      <c r="F36" s="11">
        <v>3</v>
      </c>
      <c r="G36" s="32">
        <f>Men!$U$3</f>
        <v>229</v>
      </c>
      <c r="I36" s="1">
        <v>7</v>
      </c>
      <c r="J36" s="23" t="s">
        <v>55</v>
      </c>
      <c r="N36" s="1">
        <f>Women!$X$201</f>
        <v>90</v>
      </c>
      <c r="P36" s="1">
        <v>9</v>
      </c>
      <c r="Q36" s="23" t="s">
        <v>855</v>
      </c>
      <c r="V36" s="9">
        <f>Men!$AO$352</f>
        <v>341</v>
      </c>
      <c r="W36" s="38"/>
      <c r="X36" s="1">
        <v>9</v>
      </c>
      <c r="Y36" s="23" t="s">
        <v>70</v>
      </c>
      <c r="AC36" s="1">
        <f>Women!$AT$201</f>
        <v>162</v>
      </c>
      <c r="AD36" s="2"/>
      <c r="AL36" s="1">
        <v>5</v>
      </c>
      <c r="AM36" s="23" t="s">
        <v>84</v>
      </c>
      <c r="AR36" s="9">
        <v>110</v>
      </c>
      <c r="AT36" s="1">
        <v>5</v>
      </c>
      <c r="AU36" s="10" t="s">
        <v>80</v>
      </c>
      <c r="AV36" s="10"/>
      <c r="AW36" s="10"/>
      <c r="AX36" s="11">
        <v>4</v>
      </c>
      <c r="AY36" s="32">
        <v>88</v>
      </c>
      <c r="BA36" s="1">
        <v>6</v>
      </c>
      <c r="BB36" s="10" t="s">
        <v>40</v>
      </c>
      <c r="BC36" s="10"/>
      <c r="BD36" s="10"/>
      <c r="BE36" s="10"/>
      <c r="BF36" s="11">
        <v>6</v>
      </c>
      <c r="BG36" s="32">
        <v>165</v>
      </c>
      <c r="BH36" s="38"/>
      <c r="BI36" s="1">
        <v>6</v>
      </c>
      <c r="BJ36" s="10" t="s">
        <v>49</v>
      </c>
      <c r="BK36" s="10"/>
      <c r="BL36" s="10"/>
      <c r="BM36" s="11">
        <v>5</v>
      </c>
      <c r="BN36" s="32">
        <v>107</v>
      </c>
    </row>
    <row r="37" spans="1:66" x14ac:dyDescent="0.25">
      <c r="A37" s="1">
        <v>8</v>
      </c>
      <c r="B37" s="30" t="s">
        <v>71</v>
      </c>
      <c r="C37" s="28"/>
      <c r="D37" s="28"/>
      <c r="E37" s="28"/>
      <c r="F37" s="11">
        <v>2</v>
      </c>
      <c r="G37" s="32">
        <f>Men!$W$3</f>
        <v>288</v>
      </c>
      <c r="I37" s="1">
        <v>8</v>
      </c>
      <c r="J37" s="23" t="s">
        <v>56</v>
      </c>
      <c r="N37" s="9">
        <f>Women!$AA$201</f>
        <v>106</v>
      </c>
      <c r="P37" s="1">
        <v>10</v>
      </c>
      <c r="Q37" s="23" t="s">
        <v>841</v>
      </c>
      <c r="V37" s="9">
        <f>Men!$AP$352</f>
        <v>350</v>
      </c>
      <c r="W37" s="38"/>
      <c r="X37" s="1">
        <v>10</v>
      </c>
      <c r="Y37" s="23" t="s">
        <v>856</v>
      </c>
      <c r="AC37" s="9">
        <f>Women!$AP$204</f>
        <v>168</v>
      </c>
      <c r="AD37" s="2"/>
      <c r="AL37" s="1">
        <v>6</v>
      </c>
      <c r="AM37" s="23" t="s">
        <v>81</v>
      </c>
      <c r="AR37" s="9">
        <v>130</v>
      </c>
      <c r="AT37" s="1">
        <v>6</v>
      </c>
      <c r="AU37" s="23" t="s">
        <v>56</v>
      </c>
      <c r="AY37" s="9">
        <v>95</v>
      </c>
      <c r="BA37" s="1">
        <v>7</v>
      </c>
      <c r="BB37" s="23" t="s">
        <v>63</v>
      </c>
      <c r="BG37" s="9">
        <v>171</v>
      </c>
      <c r="BH37" s="38"/>
      <c r="BI37" s="1">
        <v>7</v>
      </c>
      <c r="BJ37" s="10" t="s">
        <v>51</v>
      </c>
      <c r="BK37" s="8"/>
      <c r="BL37" s="8"/>
      <c r="BM37" s="6">
        <v>4</v>
      </c>
      <c r="BN37" s="24">
        <v>108</v>
      </c>
    </row>
    <row r="38" spans="1:66" x14ac:dyDescent="0.25">
      <c r="A38" s="1">
        <v>9</v>
      </c>
      <c r="B38" s="23" t="s">
        <v>84</v>
      </c>
      <c r="G38" s="9">
        <f>Men!$V$352</f>
        <v>329</v>
      </c>
      <c r="I38" s="1">
        <v>9</v>
      </c>
      <c r="J38" s="30" t="s">
        <v>71</v>
      </c>
      <c r="K38" s="28"/>
      <c r="L38" s="28"/>
      <c r="M38" s="11">
        <v>1</v>
      </c>
      <c r="N38" s="32">
        <f>Women!$W$3</f>
        <v>112</v>
      </c>
      <c r="P38" s="1">
        <v>11</v>
      </c>
      <c r="Q38" s="23" t="s">
        <v>63</v>
      </c>
      <c r="V38" s="9">
        <f>Men!$AM$355</f>
        <v>378</v>
      </c>
      <c r="W38" s="38"/>
      <c r="X38" s="1">
        <v>11</v>
      </c>
      <c r="Y38" s="23" t="s">
        <v>63</v>
      </c>
      <c r="AC38" s="9">
        <f>Women!$AM$204</f>
        <v>177</v>
      </c>
      <c r="AD38" s="2"/>
      <c r="AL38" s="1">
        <v>7</v>
      </c>
      <c r="AM38" s="10" t="s">
        <v>41</v>
      </c>
      <c r="AN38" s="8"/>
      <c r="AO38" s="8"/>
      <c r="AP38" s="8"/>
      <c r="AQ38" s="11">
        <v>4</v>
      </c>
      <c r="AR38" s="24">
        <v>152</v>
      </c>
      <c r="AT38" s="1">
        <v>7</v>
      </c>
      <c r="AU38" s="23" t="s">
        <v>55</v>
      </c>
      <c r="AY38" s="1">
        <v>100</v>
      </c>
      <c r="BA38" s="1">
        <v>8</v>
      </c>
      <c r="BB38" s="10" t="s">
        <v>49</v>
      </c>
      <c r="BC38" s="10"/>
      <c r="BD38" s="10"/>
      <c r="BE38" s="10"/>
      <c r="BF38" s="6">
        <v>5</v>
      </c>
      <c r="BG38" s="24">
        <v>180</v>
      </c>
      <c r="BH38" s="38"/>
      <c r="BI38" s="1">
        <v>8</v>
      </c>
      <c r="BJ38" s="10" t="s">
        <v>44</v>
      </c>
      <c r="BK38" s="30"/>
      <c r="BL38" s="30"/>
      <c r="BM38" s="36">
        <v>3</v>
      </c>
      <c r="BN38" s="32">
        <v>113</v>
      </c>
    </row>
    <row r="39" spans="1:66" x14ac:dyDescent="0.25">
      <c r="A39" s="1">
        <v>10</v>
      </c>
      <c r="B39" s="23" t="s">
        <v>82</v>
      </c>
      <c r="G39" s="9">
        <f>Men!$Z$355</f>
        <v>346</v>
      </c>
      <c r="I39" s="1">
        <v>10</v>
      </c>
      <c r="J39" s="23" t="s">
        <v>84</v>
      </c>
      <c r="N39" s="9">
        <f>Women!$V$201</f>
        <v>147</v>
      </c>
      <c r="P39" s="1">
        <v>12</v>
      </c>
      <c r="Q39" s="10" t="s">
        <v>50</v>
      </c>
      <c r="R39" s="8"/>
      <c r="S39" s="8"/>
      <c r="T39" s="8"/>
      <c r="U39" s="6">
        <v>2</v>
      </c>
      <c r="V39" s="24">
        <f>Men!$AR$3</f>
        <v>388</v>
      </c>
      <c r="W39" s="38"/>
      <c r="X39" s="1">
        <v>12</v>
      </c>
      <c r="Y39" s="10" t="s">
        <v>51</v>
      </c>
      <c r="Z39" s="8"/>
      <c r="AA39" s="8"/>
      <c r="AB39" s="6">
        <v>3</v>
      </c>
      <c r="AC39" s="24">
        <f>Women!$AU$3</f>
        <v>178</v>
      </c>
      <c r="AD39" s="2"/>
      <c r="AL39" s="1">
        <v>8</v>
      </c>
      <c r="AM39" s="23" t="s">
        <v>85</v>
      </c>
      <c r="AR39" s="9">
        <v>157</v>
      </c>
      <c r="AT39" s="1">
        <v>8</v>
      </c>
      <c r="AU39" s="30" t="s">
        <v>71</v>
      </c>
      <c r="AV39" s="28"/>
      <c r="AW39" s="28"/>
      <c r="AX39" s="11">
        <v>3</v>
      </c>
      <c r="AY39" s="32">
        <v>133</v>
      </c>
      <c r="BA39" s="1">
        <v>9</v>
      </c>
      <c r="BB39" s="10" t="s">
        <v>51</v>
      </c>
      <c r="BC39" s="8"/>
      <c r="BD39" s="8"/>
      <c r="BE39" s="8"/>
      <c r="BF39" s="6">
        <v>4</v>
      </c>
      <c r="BG39" s="24">
        <v>184</v>
      </c>
      <c r="BH39" s="38"/>
      <c r="BI39" s="1">
        <v>9</v>
      </c>
      <c r="BJ39" s="23" t="s">
        <v>53</v>
      </c>
      <c r="BN39" s="9">
        <v>116</v>
      </c>
    </row>
    <row r="40" spans="1:66" x14ac:dyDescent="0.25">
      <c r="A40" s="1">
        <v>11</v>
      </c>
      <c r="B40" s="23" t="s">
        <v>55</v>
      </c>
      <c r="G40" s="9">
        <f>Men!$X$352</f>
        <v>352</v>
      </c>
      <c r="I40" s="1">
        <v>11</v>
      </c>
      <c r="J40" s="23" t="s">
        <v>60</v>
      </c>
      <c r="N40" s="1">
        <f>Women!$U$201</f>
        <v>154</v>
      </c>
      <c r="O40" s="2"/>
      <c r="P40" s="1">
        <v>13</v>
      </c>
      <c r="Q40" s="10" t="s">
        <v>48</v>
      </c>
      <c r="R40" s="28"/>
      <c r="S40" s="28"/>
      <c r="T40" s="28"/>
      <c r="U40" s="11">
        <v>1</v>
      </c>
      <c r="V40" s="29">
        <f>Men!$AQ$3</f>
        <v>425</v>
      </c>
      <c r="X40" s="1">
        <v>13</v>
      </c>
      <c r="Y40" s="10" t="s">
        <v>48</v>
      </c>
      <c r="Z40" s="28"/>
      <c r="AA40" s="28"/>
      <c r="AB40" s="11">
        <v>0</v>
      </c>
      <c r="AC40" s="29">
        <f>Women!$AQ$3</f>
        <v>288</v>
      </c>
      <c r="AD40" s="2"/>
      <c r="AL40" s="1">
        <v>9</v>
      </c>
      <c r="AM40" s="10" t="s">
        <v>45</v>
      </c>
      <c r="AN40" s="10"/>
      <c r="AO40" s="10"/>
      <c r="AP40" s="10"/>
      <c r="AQ40" s="11">
        <v>3</v>
      </c>
      <c r="AR40" s="32">
        <v>158</v>
      </c>
      <c r="AT40" s="1">
        <v>9</v>
      </c>
      <c r="AU40" s="10" t="s">
        <v>45</v>
      </c>
      <c r="AV40" s="10"/>
      <c r="AW40" s="10"/>
      <c r="AX40" s="11">
        <v>2</v>
      </c>
      <c r="AY40" s="32">
        <v>151</v>
      </c>
      <c r="AZ40" s="2"/>
      <c r="BA40" s="1">
        <v>9</v>
      </c>
      <c r="BB40" s="23" t="s">
        <v>855</v>
      </c>
      <c r="BG40" s="9">
        <v>184</v>
      </c>
      <c r="BH40" s="38"/>
      <c r="BI40" s="1">
        <v>10</v>
      </c>
      <c r="BJ40" s="23" t="s">
        <v>54</v>
      </c>
      <c r="BN40" s="1">
        <v>138</v>
      </c>
    </row>
    <row r="41" spans="1:66" x14ac:dyDescent="0.25">
      <c r="A41" s="1">
        <v>12</v>
      </c>
      <c r="B41" s="10" t="s">
        <v>52</v>
      </c>
      <c r="C41" s="8"/>
      <c r="D41" s="8"/>
      <c r="E41" s="8"/>
      <c r="F41" s="6">
        <v>1</v>
      </c>
      <c r="G41" s="24">
        <f>Men!$Y$3</f>
        <v>379</v>
      </c>
      <c r="I41" s="1">
        <v>12</v>
      </c>
      <c r="J41" s="23" t="s">
        <v>64</v>
      </c>
      <c r="N41" s="9">
        <f>Women!$AA$204</f>
        <v>210</v>
      </c>
      <c r="O41" s="2"/>
      <c r="P41" s="1"/>
      <c r="Q41" s="23"/>
      <c r="V41" s="9"/>
      <c r="X41" s="1">
        <v>13</v>
      </c>
      <c r="Y41" s="10" t="s">
        <v>50</v>
      </c>
      <c r="Z41" s="8"/>
      <c r="AA41" s="8"/>
      <c r="AB41" s="6">
        <v>0</v>
      </c>
      <c r="AC41" s="24">
        <f>Women!$AR$3</f>
        <v>288</v>
      </c>
      <c r="AD41" s="2"/>
      <c r="AL41" s="1">
        <v>10</v>
      </c>
      <c r="AM41" s="23" t="s">
        <v>55</v>
      </c>
      <c r="AR41" s="9">
        <v>171</v>
      </c>
      <c r="AT41" s="1">
        <v>9</v>
      </c>
      <c r="AU41" s="23" t="s">
        <v>64</v>
      </c>
      <c r="AY41" s="9">
        <v>151</v>
      </c>
      <c r="AZ41" s="2"/>
      <c r="BA41" s="1">
        <v>11</v>
      </c>
      <c r="BB41" s="23" t="s">
        <v>75</v>
      </c>
      <c r="BF41" s="1"/>
      <c r="BG41" s="1">
        <v>194</v>
      </c>
      <c r="BH41" s="38"/>
      <c r="BI41" s="1">
        <v>11</v>
      </c>
      <c r="BJ41" s="23" t="s">
        <v>63</v>
      </c>
      <c r="BN41" s="9">
        <v>172</v>
      </c>
    </row>
    <row r="42" spans="1:66" x14ac:dyDescent="0.25">
      <c r="A42" s="1">
        <v>13</v>
      </c>
      <c r="B42" s="23" t="s">
        <v>64</v>
      </c>
      <c r="G42" s="9">
        <f>Men!$AA$355</f>
        <v>525</v>
      </c>
      <c r="I42" s="1">
        <v>12</v>
      </c>
      <c r="J42" s="23" t="s">
        <v>81</v>
      </c>
      <c r="N42" s="9">
        <f>Women!$Z$201</f>
        <v>210</v>
      </c>
      <c r="O42" s="2"/>
      <c r="P42" s="1"/>
      <c r="Q42" s="23"/>
      <c r="V42" s="9"/>
      <c r="X42" s="1"/>
      <c r="AD42" s="2"/>
      <c r="AL42" s="1">
        <v>11</v>
      </c>
      <c r="AM42" s="23" t="s">
        <v>60</v>
      </c>
      <c r="AQ42" s="9"/>
      <c r="AR42" s="1">
        <v>200</v>
      </c>
      <c r="AT42" s="1">
        <v>11</v>
      </c>
      <c r="AU42" s="23" t="s">
        <v>85</v>
      </c>
      <c r="AY42" s="9">
        <v>153</v>
      </c>
      <c r="AZ42" s="2"/>
      <c r="BA42" s="1">
        <v>12</v>
      </c>
      <c r="BB42" s="23" t="s">
        <v>54</v>
      </c>
      <c r="BG42" s="9">
        <v>198</v>
      </c>
      <c r="BH42" s="38"/>
      <c r="BI42" s="1">
        <v>12</v>
      </c>
      <c r="BJ42" s="23" t="s">
        <v>856</v>
      </c>
      <c r="BN42" s="1">
        <v>192</v>
      </c>
    </row>
    <row r="43" spans="1:66" x14ac:dyDescent="0.25">
      <c r="A43" s="1">
        <v>13</v>
      </c>
      <c r="B43" s="23" t="s">
        <v>83</v>
      </c>
      <c r="G43" s="9">
        <f>Men!$Z$358</f>
        <v>525</v>
      </c>
      <c r="H43" s="1"/>
      <c r="I43" s="1">
        <v>14</v>
      </c>
      <c r="J43" s="23" t="s">
        <v>67</v>
      </c>
      <c r="N43" s="1">
        <f>Women!$X$204</f>
        <v>220</v>
      </c>
      <c r="O43" s="2"/>
      <c r="P43" s="1"/>
      <c r="Q43" s="23"/>
      <c r="U43" s="9"/>
      <c r="V43" s="1"/>
      <c r="X43" s="1"/>
      <c r="AD43" s="2"/>
      <c r="AL43" s="1">
        <v>12</v>
      </c>
      <c r="AM43" s="30" t="s">
        <v>71</v>
      </c>
      <c r="AN43" s="28"/>
      <c r="AO43" s="28"/>
      <c r="AP43" s="28"/>
      <c r="AQ43" s="11">
        <v>2</v>
      </c>
      <c r="AR43" s="32">
        <v>229</v>
      </c>
      <c r="AT43" s="1">
        <v>12</v>
      </c>
      <c r="AU43" s="10" t="s">
        <v>52</v>
      </c>
      <c r="AV43" s="8"/>
      <c r="AW43" s="8"/>
      <c r="AX43" s="6">
        <v>1</v>
      </c>
      <c r="AY43" s="24">
        <v>160</v>
      </c>
      <c r="AZ43" s="2"/>
      <c r="BA43" s="1">
        <v>13</v>
      </c>
      <c r="BB43" s="10" t="s">
        <v>44</v>
      </c>
      <c r="BC43" s="30"/>
      <c r="BD43" s="30"/>
      <c r="BE43" s="30"/>
      <c r="BF43" s="36">
        <v>3</v>
      </c>
      <c r="BG43" s="32">
        <v>244</v>
      </c>
      <c r="BH43" s="38"/>
      <c r="BI43" s="1">
        <v>13</v>
      </c>
      <c r="BJ43" s="23" t="s">
        <v>65</v>
      </c>
      <c r="BN43" s="9">
        <v>219</v>
      </c>
    </row>
    <row r="44" spans="1:66" x14ac:dyDescent="0.25">
      <c r="A44" s="1">
        <v>15</v>
      </c>
      <c r="B44" s="23" t="s">
        <v>61</v>
      </c>
      <c r="F44" s="1"/>
      <c r="G44" s="1">
        <f>Men!$W$352</f>
        <v>544</v>
      </c>
      <c r="H44" s="1"/>
      <c r="I44" s="1">
        <v>15</v>
      </c>
      <c r="J44" s="23" t="s">
        <v>62</v>
      </c>
      <c r="N44" s="1">
        <f>Women!$Y$201</f>
        <v>229</v>
      </c>
      <c r="P44" s="1"/>
      <c r="Q44" s="23"/>
      <c r="U44" s="9"/>
      <c r="V44" s="1"/>
      <c r="X44" s="1"/>
      <c r="AD44" s="2"/>
      <c r="AL44" s="1">
        <v>13</v>
      </c>
      <c r="AM44" s="23" t="s">
        <v>67</v>
      </c>
      <c r="AR44" s="9">
        <v>241</v>
      </c>
      <c r="AT44" s="1">
        <v>13</v>
      </c>
      <c r="AU44" s="23" t="s">
        <v>81</v>
      </c>
      <c r="AY44" s="9">
        <v>186</v>
      </c>
      <c r="BA44" s="1">
        <v>14</v>
      </c>
      <c r="BB44" s="23" t="s">
        <v>856</v>
      </c>
      <c r="BG44" s="9">
        <v>255</v>
      </c>
      <c r="BI44" s="1">
        <v>14</v>
      </c>
      <c r="BJ44" s="10" t="s">
        <v>48</v>
      </c>
      <c r="BK44" s="28"/>
      <c r="BL44" s="28"/>
      <c r="BM44" s="11">
        <v>0</v>
      </c>
      <c r="BN44" s="29">
        <v>288</v>
      </c>
    </row>
    <row r="45" spans="1:66" s="2" customFormat="1" x14ac:dyDescent="0.25">
      <c r="A45" s="1">
        <v>16</v>
      </c>
      <c r="B45" s="23" t="s">
        <v>85</v>
      </c>
      <c r="C45"/>
      <c r="D45"/>
      <c r="E45"/>
      <c r="F45"/>
      <c r="G45" s="9">
        <f>Men!$V$355</f>
        <v>545</v>
      </c>
      <c r="H45"/>
      <c r="I45" s="1">
        <v>16</v>
      </c>
      <c r="J45" s="23" t="s">
        <v>85</v>
      </c>
      <c r="K45"/>
      <c r="L45"/>
      <c r="M45"/>
      <c r="N45" s="9">
        <f>Women!$V$204</f>
        <v>241</v>
      </c>
      <c r="O45"/>
      <c r="P45" s="1"/>
      <c r="Q45" s="23"/>
      <c r="R45"/>
      <c r="S45"/>
      <c r="T45"/>
      <c r="U45" s="9"/>
      <c r="V45" s="1"/>
      <c r="W45"/>
      <c r="X45" s="1"/>
      <c r="Y45"/>
      <c r="Z45"/>
      <c r="AA45"/>
      <c r="AB45"/>
      <c r="AC45"/>
      <c r="AE45"/>
      <c r="AF45"/>
      <c r="AG45"/>
      <c r="AH45"/>
      <c r="AI45"/>
      <c r="AJ45"/>
      <c r="AK45"/>
      <c r="AL45" s="1">
        <v>14</v>
      </c>
      <c r="AM45" s="23" t="s">
        <v>86</v>
      </c>
      <c r="AN45"/>
      <c r="AO45"/>
      <c r="AP45"/>
      <c r="AQ45"/>
      <c r="AR45" s="9">
        <v>245</v>
      </c>
      <c r="AS45" s="1"/>
      <c r="AT45" s="1">
        <v>14</v>
      </c>
      <c r="AU45" s="23" t="s">
        <v>67</v>
      </c>
      <c r="AV45"/>
      <c r="AW45"/>
      <c r="AX45"/>
      <c r="AY45" s="1">
        <v>235</v>
      </c>
      <c r="AZ45"/>
      <c r="BA45" s="1">
        <v>15</v>
      </c>
      <c r="BB45" s="23" t="s">
        <v>65</v>
      </c>
      <c r="BC45"/>
      <c r="BD45"/>
      <c r="BE45"/>
      <c r="BF45"/>
      <c r="BG45" s="9">
        <v>256</v>
      </c>
      <c r="BH45"/>
      <c r="BI45" s="1">
        <v>15</v>
      </c>
      <c r="BJ45" s="10" t="s">
        <v>50</v>
      </c>
      <c r="BK45" s="8"/>
      <c r="BL45" s="8"/>
      <c r="BM45" s="11">
        <v>0</v>
      </c>
      <c r="BN45" s="24">
        <v>288</v>
      </c>
    </row>
    <row r="46" spans="1:66" x14ac:dyDescent="0.25">
      <c r="A46" s="1">
        <v>17</v>
      </c>
      <c r="B46" s="23" t="s">
        <v>60</v>
      </c>
      <c r="F46" s="9"/>
      <c r="G46" s="1">
        <f>Men!$U$352</f>
        <v>557</v>
      </c>
      <c r="I46" s="1">
        <v>17</v>
      </c>
      <c r="J46" s="23" t="s">
        <v>72</v>
      </c>
      <c r="N46" s="1">
        <f>Women!$U$204</f>
        <v>242</v>
      </c>
      <c r="P46" s="1"/>
      <c r="Q46" s="23"/>
      <c r="U46" s="9"/>
      <c r="V46" s="1"/>
      <c r="X46" s="1"/>
      <c r="AD46" s="2"/>
      <c r="AL46" s="1">
        <v>15</v>
      </c>
      <c r="AM46" s="23" t="s">
        <v>82</v>
      </c>
      <c r="AR46" s="9">
        <v>270</v>
      </c>
      <c r="AS46" s="1"/>
      <c r="AT46" s="1">
        <v>15</v>
      </c>
      <c r="AU46" s="23" t="s">
        <v>60</v>
      </c>
      <c r="AY46" s="1">
        <v>254</v>
      </c>
      <c r="BA46" s="1">
        <v>16</v>
      </c>
      <c r="BB46" s="23" t="s">
        <v>857</v>
      </c>
      <c r="BG46" s="9">
        <v>258</v>
      </c>
      <c r="BI46" s="1"/>
    </row>
    <row r="47" spans="1:66" x14ac:dyDescent="0.25">
      <c r="A47" s="1">
        <v>18</v>
      </c>
      <c r="B47" s="23" t="s">
        <v>845</v>
      </c>
      <c r="G47" s="9">
        <f>Men!$Z$361</f>
        <v>652</v>
      </c>
      <c r="I47" s="1">
        <v>18</v>
      </c>
      <c r="J47" s="23" t="s">
        <v>82</v>
      </c>
      <c r="N47" s="9">
        <f>Women!$Z$204</f>
        <v>290</v>
      </c>
      <c r="P47" s="1"/>
      <c r="Q47" s="23"/>
      <c r="U47" s="9"/>
      <c r="V47" s="1"/>
      <c r="X47" s="1"/>
      <c r="AL47" s="1">
        <v>16</v>
      </c>
      <c r="AM47" s="23" t="s">
        <v>64</v>
      </c>
      <c r="AR47" s="9">
        <v>277</v>
      </c>
      <c r="AT47" s="1">
        <v>16</v>
      </c>
      <c r="AU47" s="23" t="s">
        <v>66</v>
      </c>
      <c r="AY47" s="9">
        <v>255</v>
      </c>
      <c r="BA47" s="1">
        <v>17</v>
      </c>
      <c r="BB47" s="23" t="s">
        <v>70</v>
      </c>
      <c r="BG47" s="9">
        <v>264</v>
      </c>
      <c r="BI47" s="1"/>
    </row>
    <row r="48" spans="1:66" x14ac:dyDescent="0.25">
      <c r="A48" s="1">
        <v>19</v>
      </c>
      <c r="B48" s="23" t="s">
        <v>62</v>
      </c>
      <c r="F48" s="1"/>
      <c r="G48" s="1">
        <f>Men!$Y$352</f>
        <v>699</v>
      </c>
      <c r="I48" s="1">
        <v>19</v>
      </c>
      <c r="J48" s="23" t="s">
        <v>86</v>
      </c>
      <c r="N48" s="9">
        <f>Women!$V$207</f>
        <v>310</v>
      </c>
      <c r="P48" s="1"/>
      <c r="Q48" s="23"/>
      <c r="AL48" s="1">
        <v>17</v>
      </c>
      <c r="AM48" s="23" t="s">
        <v>62</v>
      </c>
      <c r="AQ48" s="1"/>
      <c r="AR48" s="1">
        <v>287</v>
      </c>
      <c r="AT48" s="1">
        <v>17</v>
      </c>
      <c r="AU48" s="23" t="s">
        <v>62</v>
      </c>
      <c r="AY48" s="1">
        <v>270</v>
      </c>
      <c r="BA48" s="1">
        <v>18</v>
      </c>
      <c r="BB48" s="23" t="s">
        <v>858</v>
      </c>
      <c r="BG48" s="9">
        <v>296</v>
      </c>
      <c r="BI48" s="1"/>
    </row>
    <row r="49" spans="1:66" x14ac:dyDescent="0.25">
      <c r="A49" s="1">
        <v>20</v>
      </c>
      <c r="B49" s="23" t="s">
        <v>86</v>
      </c>
      <c r="G49" s="9">
        <f>Men!$V$358</f>
        <v>735</v>
      </c>
      <c r="I49" s="1">
        <v>20</v>
      </c>
      <c r="J49" s="23" t="s">
        <v>69</v>
      </c>
      <c r="N49" s="1">
        <f>Women!$Y$204</f>
        <v>327</v>
      </c>
      <c r="P49" s="1"/>
      <c r="Q49" s="23"/>
      <c r="AL49" s="1">
        <v>18</v>
      </c>
      <c r="AM49" s="23" t="s">
        <v>68</v>
      </c>
      <c r="AR49" s="9">
        <v>288</v>
      </c>
      <c r="AT49" s="1">
        <v>18</v>
      </c>
      <c r="AU49" s="23" t="s">
        <v>86</v>
      </c>
      <c r="AY49" s="9">
        <v>282</v>
      </c>
      <c r="BA49" s="1">
        <v>19</v>
      </c>
      <c r="BB49" s="23" t="s">
        <v>859</v>
      </c>
      <c r="BG49" s="9">
        <v>326</v>
      </c>
      <c r="BI49" s="1"/>
      <c r="BJ49" s="2"/>
      <c r="BK49" s="2"/>
      <c r="BL49" s="2"/>
      <c r="BM49" s="2"/>
      <c r="BN49" s="2"/>
    </row>
    <row r="50" spans="1:66" x14ac:dyDescent="0.25">
      <c r="A50" s="1">
        <v>21</v>
      </c>
      <c r="B50" s="23" t="s">
        <v>852</v>
      </c>
      <c r="G50" s="9">
        <f>Men!$Z$364</f>
        <v>768</v>
      </c>
      <c r="I50" s="1"/>
      <c r="J50" s="23"/>
      <c r="N50" s="9"/>
      <c r="P50" s="1"/>
      <c r="Q50" s="23"/>
      <c r="T50" s="12" t="s">
        <v>0</v>
      </c>
      <c r="U50" s="13" t="s">
        <v>57</v>
      </c>
      <c r="V50" s="13"/>
      <c r="W50" s="13"/>
      <c r="X50" s="14"/>
      <c r="Y50" s="15" t="s">
        <v>11</v>
      </c>
      <c r="Z50" s="16" t="s">
        <v>10</v>
      </c>
      <c r="AL50" s="1">
        <v>19</v>
      </c>
      <c r="AM50" s="10" t="s">
        <v>52</v>
      </c>
      <c r="AN50" s="8"/>
      <c r="AO50" s="8"/>
      <c r="AP50" s="8"/>
      <c r="AQ50" s="6">
        <v>1</v>
      </c>
      <c r="AR50" s="24">
        <v>293</v>
      </c>
      <c r="AT50" s="1">
        <v>19</v>
      </c>
      <c r="AU50" s="23" t="s">
        <v>68</v>
      </c>
      <c r="AY50" s="1">
        <v>305</v>
      </c>
      <c r="BA50" s="1">
        <v>20</v>
      </c>
      <c r="BB50" s="10" t="s">
        <v>48</v>
      </c>
      <c r="BC50" s="28"/>
      <c r="BD50" s="28"/>
      <c r="BE50" s="28"/>
      <c r="BF50" s="6">
        <v>2</v>
      </c>
      <c r="BG50" s="29">
        <v>485</v>
      </c>
      <c r="BI50" s="1"/>
    </row>
    <row r="51" spans="1:66" x14ac:dyDescent="0.25">
      <c r="A51" s="1"/>
      <c r="B51" s="23"/>
      <c r="F51" s="1"/>
      <c r="G51" s="1"/>
      <c r="I51" s="1"/>
      <c r="M51" s="1"/>
      <c r="P51" s="1"/>
      <c r="Q51" s="23"/>
      <c r="T51" s="17">
        <v>1</v>
      </c>
      <c r="U51" s="2" t="s">
        <v>46</v>
      </c>
      <c r="V51" s="2"/>
      <c r="W51" s="2"/>
      <c r="X51" s="2"/>
      <c r="Y51" s="3">
        <f t="shared" ref="Y51:Y59" si="4">VLOOKUP($U51,$Q$28:$V$49,5,0)+VLOOKUP($U51,$Y$28:$AC$49,4,0)</f>
        <v>16</v>
      </c>
      <c r="Z51" s="18">
        <f t="shared" ref="Z51:Z59" si="5">VLOOKUP($U51,$Q$28:$V$49,6,0)+VLOOKUP($U51,$Y$28:$AC$49,5,0)</f>
        <v>156</v>
      </c>
      <c r="AL51" s="1">
        <v>19</v>
      </c>
      <c r="AM51" s="23" t="s">
        <v>61</v>
      </c>
      <c r="AQ51" s="1"/>
      <c r="AR51" s="1">
        <v>293</v>
      </c>
      <c r="AT51" s="1">
        <v>20</v>
      </c>
      <c r="AU51" s="23" t="s">
        <v>72</v>
      </c>
      <c r="AY51" s="1">
        <v>322</v>
      </c>
      <c r="BA51" s="1">
        <v>21</v>
      </c>
      <c r="BB51" s="10" t="s">
        <v>50</v>
      </c>
      <c r="BC51" s="8"/>
      <c r="BD51" s="8"/>
      <c r="BE51" s="8"/>
      <c r="BF51" s="6">
        <v>1</v>
      </c>
      <c r="BG51" s="24">
        <v>491</v>
      </c>
      <c r="BI51" s="1"/>
    </row>
    <row r="52" spans="1:66" x14ac:dyDescent="0.25">
      <c r="A52" s="1"/>
      <c r="B52" s="23"/>
      <c r="E52" s="12" t="s">
        <v>0</v>
      </c>
      <c r="F52" s="13" t="s">
        <v>57</v>
      </c>
      <c r="G52" s="13"/>
      <c r="H52" s="13"/>
      <c r="I52" s="14"/>
      <c r="J52" s="15" t="s">
        <v>11</v>
      </c>
      <c r="K52" s="16" t="s">
        <v>10</v>
      </c>
      <c r="M52" s="1"/>
      <c r="P52" s="1"/>
      <c r="Q52" s="23"/>
      <c r="T52" s="19">
        <v>2</v>
      </c>
      <c r="U52" s="23" t="s">
        <v>47</v>
      </c>
      <c r="V52" s="23"/>
      <c r="W52" s="23"/>
      <c r="X52" s="23"/>
      <c r="Y52" s="38">
        <f t="shared" si="4"/>
        <v>16</v>
      </c>
      <c r="Z52" s="34">
        <f t="shared" si="5"/>
        <v>162</v>
      </c>
      <c r="AL52" s="1">
        <v>21</v>
      </c>
      <c r="AM52" s="23" t="s">
        <v>87</v>
      </c>
      <c r="AR52" s="9">
        <v>325</v>
      </c>
      <c r="AT52" s="1">
        <v>21</v>
      </c>
      <c r="AU52" s="23" t="s">
        <v>69</v>
      </c>
      <c r="AY52" s="1">
        <v>339</v>
      </c>
      <c r="BA52" s="1"/>
      <c r="BB52" s="23"/>
      <c r="BF52" s="9"/>
      <c r="BG52" s="1"/>
      <c r="BI52" s="1"/>
    </row>
    <row r="53" spans="1:66" x14ac:dyDescent="0.25">
      <c r="E53" s="17">
        <v>1</v>
      </c>
      <c r="F53" s="2" t="s">
        <v>42</v>
      </c>
      <c r="G53" s="2"/>
      <c r="H53" s="2"/>
      <c r="I53" s="2"/>
      <c r="J53" s="3">
        <f t="shared" ref="J53:J59" si="6">VLOOKUP($F53,$B$30:$G$51,5,0)+VLOOKUP($F53,$J$30:$N$51,4,0)</f>
        <v>13</v>
      </c>
      <c r="K53" s="18">
        <f t="shared" ref="K53:K59" si="7">VLOOKUP($F53,$B$30:$G$51,6,0)+VLOOKUP($F53,$J$30:$N$51,5,0)</f>
        <v>79</v>
      </c>
      <c r="M53" s="1"/>
      <c r="N53" s="1"/>
      <c r="P53" s="1"/>
      <c r="Q53" s="23"/>
      <c r="T53" s="19">
        <v>3</v>
      </c>
      <c r="U53" s="23" t="s">
        <v>43</v>
      </c>
      <c r="V53" s="23"/>
      <c r="W53" s="23"/>
      <c r="X53" s="23"/>
      <c r="Y53" s="38">
        <f t="shared" si="4"/>
        <v>14</v>
      </c>
      <c r="Z53" s="34">
        <f t="shared" si="5"/>
        <v>126</v>
      </c>
      <c r="AL53" s="1">
        <v>22</v>
      </c>
      <c r="AM53" s="23" t="s">
        <v>72</v>
      </c>
      <c r="AQ53" s="9"/>
      <c r="AR53" s="1">
        <v>336</v>
      </c>
      <c r="AT53" s="1">
        <v>22</v>
      </c>
      <c r="AU53" s="23" t="s">
        <v>87</v>
      </c>
      <c r="AY53" s="9">
        <v>368</v>
      </c>
      <c r="BA53" s="1"/>
      <c r="BB53" s="23"/>
    </row>
    <row r="54" spans="1:66" x14ac:dyDescent="0.25">
      <c r="A54" s="2"/>
      <c r="B54" s="2"/>
      <c r="C54" s="2"/>
      <c r="D54" s="2"/>
      <c r="E54" s="19">
        <v>2</v>
      </c>
      <c r="F54" s="23" t="s">
        <v>41</v>
      </c>
      <c r="G54" s="23"/>
      <c r="H54" s="23"/>
      <c r="I54" s="23"/>
      <c r="J54" s="38">
        <f t="shared" si="6"/>
        <v>11</v>
      </c>
      <c r="K54" s="34">
        <f t="shared" si="7"/>
        <v>173</v>
      </c>
      <c r="L54" s="2"/>
      <c r="M54" s="3"/>
      <c r="N54" s="3"/>
      <c r="T54" s="19">
        <v>4</v>
      </c>
      <c r="U54" s="23" t="s">
        <v>49</v>
      </c>
      <c r="Y54" s="1">
        <f t="shared" si="4"/>
        <v>13</v>
      </c>
      <c r="Z54" s="20">
        <f t="shared" si="5"/>
        <v>236</v>
      </c>
      <c r="AB54" s="1"/>
      <c r="AC54" s="1"/>
      <c r="AL54" s="1">
        <v>23</v>
      </c>
      <c r="AM54" s="23" t="s">
        <v>842</v>
      </c>
      <c r="AR54" s="9">
        <v>337</v>
      </c>
      <c r="AT54" s="1">
        <v>23</v>
      </c>
      <c r="AU54" s="23" t="s">
        <v>73</v>
      </c>
      <c r="AY54" s="1">
        <v>389</v>
      </c>
      <c r="BA54" s="1"/>
      <c r="BB54" s="23"/>
    </row>
    <row r="55" spans="1:66" x14ac:dyDescent="0.25">
      <c r="E55" s="19">
        <v>3</v>
      </c>
      <c r="F55" s="23" t="s">
        <v>838</v>
      </c>
      <c r="G55" s="23"/>
      <c r="H55" s="23"/>
      <c r="I55" s="23"/>
      <c r="J55" s="38">
        <f t="shared" si="6"/>
        <v>9</v>
      </c>
      <c r="K55" s="34">
        <f t="shared" si="7"/>
        <v>189</v>
      </c>
      <c r="M55" s="1"/>
      <c r="N55" s="1"/>
      <c r="T55" s="19">
        <v>5</v>
      </c>
      <c r="U55" s="23" t="s">
        <v>40</v>
      </c>
      <c r="V55" s="23"/>
      <c r="W55" s="23"/>
      <c r="X55" s="23"/>
      <c r="Y55" s="38">
        <f t="shared" si="4"/>
        <v>10</v>
      </c>
      <c r="Z55" s="34">
        <f t="shared" si="5"/>
        <v>304</v>
      </c>
      <c r="AB55" s="1"/>
      <c r="AC55" s="1"/>
      <c r="AL55" s="1">
        <v>24</v>
      </c>
      <c r="AM55" s="23" t="s">
        <v>83</v>
      </c>
      <c r="AR55" s="9">
        <v>374</v>
      </c>
      <c r="AT55" s="1">
        <v>24</v>
      </c>
      <c r="AU55" s="23" t="s">
        <v>74</v>
      </c>
      <c r="AY55" s="1">
        <v>404</v>
      </c>
      <c r="BA55" s="1"/>
      <c r="BB55" s="23"/>
      <c r="BE55" s="12" t="s">
        <v>0</v>
      </c>
      <c r="BF55" s="13" t="s">
        <v>57</v>
      </c>
      <c r="BG55" s="13"/>
      <c r="BH55" s="13"/>
      <c r="BI55" s="14"/>
      <c r="BJ55" s="15" t="s">
        <v>11</v>
      </c>
      <c r="BK55" s="16" t="s">
        <v>10</v>
      </c>
    </row>
    <row r="56" spans="1:66" x14ac:dyDescent="0.25">
      <c r="E56" s="19">
        <v>4</v>
      </c>
      <c r="F56" t="s">
        <v>80</v>
      </c>
      <c r="J56" s="1">
        <f t="shared" si="6"/>
        <v>8</v>
      </c>
      <c r="K56" s="20">
        <f t="shared" si="7"/>
        <v>145</v>
      </c>
      <c r="M56" s="1"/>
      <c r="N56" s="1"/>
      <c r="T56" s="19">
        <v>6</v>
      </c>
      <c r="U56" s="23" t="s">
        <v>44</v>
      </c>
      <c r="V56" s="23"/>
      <c r="W56" s="23"/>
      <c r="X56" s="23"/>
      <c r="Y56" s="38">
        <f t="shared" si="4"/>
        <v>7</v>
      </c>
      <c r="Z56" s="34">
        <f t="shared" si="5"/>
        <v>409</v>
      </c>
      <c r="AB56" s="1"/>
      <c r="AC56" s="1"/>
      <c r="AL56" s="1">
        <v>25</v>
      </c>
      <c r="AM56" s="23" t="s">
        <v>88</v>
      </c>
      <c r="AR56" s="9">
        <v>377</v>
      </c>
      <c r="AT56" s="1">
        <v>25</v>
      </c>
      <c r="AU56" s="23" t="s">
        <v>88</v>
      </c>
      <c r="AY56" s="9">
        <v>417</v>
      </c>
      <c r="BA56" s="1"/>
      <c r="BB56" s="23"/>
      <c r="BE56" s="17">
        <v>1</v>
      </c>
      <c r="BF56" s="2" t="s">
        <v>47</v>
      </c>
      <c r="BG56" s="2"/>
      <c r="BH56" s="2"/>
      <c r="BI56" s="2"/>
      <c r="BJ56" s="3">
        <v>17</v>
      </c>
      <c r="BK56" s="18">
        <v>124</v>
      </c>
    </row>
    <row r="57" spans="1:66" x14ac:dyDescent="0.25">
      <c r="E57" s="19">
        <v>5</v>
      </c>
      <c r="F57" s="23" t="s">
        <v>45</v>
      </c>
      <c r="G57" s="23"/>
      <c r="H57" s="23"/>
      <c r="I57" s="23"/>
      <c r="J57" s="38">
        <f t="shared" si="6"/>
        <v>8</v>
      </c>
      <c r="K57" s="44">
        <f t="shared" si="7"/>
        <v>279</v>
      </c>
      <c r="M57" s="1"/>
      <c r="N57" s="1"/>
      <c r="T57" s="19">
        <v>7</v>
      </c>
      <c r="U57" s="23" t="s">
        <v>51</v>
      </c>
      <c r="Y57" s="1">
        <f t="shared" si="4"/>
        <v>5</v>
      </c>
      <c r="Z57" s="20">
        <f t="shared" si="5"/>
        <v>448</v>
      </c>
      <c r="AL57" s="1">
        <v>26</v>
      </c>
      <c r="AM57" s="23" t="s">
        <v>69</v>
      </c>
      <c r="AQ57" s="1"/>
      <c r="AR57" s="1">
        <v>424</v>
      </c>
      <c r="AT57" s="1"/>
      <c r="AU57" s="23"/>
      <c r="AY57" s="9"/>
      <c r="BA57" s="1"/>
      <c r="BB57" s="23"/>
      <c r="BE57" s="19">
        <v>2</v>
      </c>
      <c r="BF57" s="23" t="s">
        <v>43</v>
      </c>
      <c r="BG57" s="23"/>
      <c r="BH57" s="23"/>
      <c r="BI57" s="23"/>
      <c r="BJ57" s="38">
        <v>15</v>
      </c>
      <c r="BK57" s="34">
        <v>120</v>
      </c>
    </row>
    <row r="58" spans="1:66" x14ac:dyDescent="0.25">
      <c r="E58" s="19">
        <v>6</v>
      </c>
      <c r="F58" s="23" t="s">
        <v>52</v>
      </c>
      <c r="G58" s="23"/>
      <c r="H58" s="23"/>
      <c r="I58" s="23"/>
      <c r="J58" s="38">
        <f t="shared" si="6"/>
        <v>4</v>
      </c>
      <c r="K58" s="34">
        <f t="shared" si="7"/>
        <v>452</v>
      </c>
      <c r="M58" s="1"/>
      <c r="N58" s="1"/>
      <c r="T58" s="19">
        <v>8</v>
      </c>
      <c r="U58" t="s">
        <v>50</v>
      </c>
      <c r="Y58" s="1">
        <f t="shared" si="4"/>
        <v>2</v>
      </c>
      <c r="Z58" s="20">
        <f t="shared" si="5"/>
        <v>676</v>
      </c>
      <c r="AB58" s="1"/>
      <c r="AC58" s="1"/>
      <c r="AL58" s="1">
        <v>27</v>
      </c>
      <c r="AM58" s="23" t="s">
        <v>843</v>
      </c>
      <c r="AR58" s="9">
        <v>452</v>
      </c>
      <c r="AT58" s="1"/>
      <c r="AU58" s="23"/>
      <c r="AY58" s="9"/>
      <c r="BA58" s="1"/>
      <c r="BB58" s="23"/>
      <c r="BE58" s="19">
        <v>3</v>
      </c>
      <c r="BF58" s="23" t="s">
        <v>46</v>
      </c>
      <c r="BJ58" s="1">
        <v>15</v>
      </c>
      <c r="BK58" s="20">
        <v>155</v>
      </c>
    </row>
    <row r="59" spans="1:66" x14ac:dyDescent="0.25">
      <c r="E59" s="21">
        <v>7</v>
      </c>
      <c r="F59" s="47" t="s">
        <v>71</v>
      </c>
      <c r="G59" s="47"/>
      <c r="H59" s="47"/>
      <c r="I59" s="47"/>
      <c r="J59" s="50">
        <f t="shared" si="6"/>
        <v>3</v>
      </c>
      <c r="K59" s="51">
        <f t="shared" si="7"/>
        <v>400</v>
      </c>
      <c r="M59" s="1"/>
      <c r="N59" s="1"/>
      <c r="T59" s="21">
        <v>9</v>
      </c>
      <c r="U59" s="47" t="s">
        <v>48</v>
      </c>
      <c r="V59" s="47"/>
      <c r="W59" s="47"/>
      <c r="X59" s="47"/>
      <c r="Y59" s="50">
        <f t="shared" si="4"/>
        <v>1</v>
      </c>
      <c r="Z59" s="55">
        <f t="shared" si="5"/>
        <v>713</v>
      </c>
      <c r="AB59" s="1"/>
      <c r="AC59" s="1"/>
      <c r="AL59" s="1">
        <v>27</v>
      </c>
      <c r="AM59" s="23" t="s">
        <v>73</v>
      </c>
      <c r="AQ59" s="9"/>
      <c r="AR59" s="1">
        <v>452</v>
      </c>
      <c r="AT59" s="1"/>
      <c r="AU59" s="23"/>
      <c r="AY59" s="9"/>
      <c r="BE59" s="19">
        <v>4</v>
      </c>
      <c r="BF59" s="23" t="s">
        <v>40</v>
      </c>
      <c r="BG59" s="23"/>
      <c r="BH59" s="23"/>
      <c r="BI59" s="23"/>
      <c r="BJ59" s="38">
        <v>13</v>
      </c>
      <c r="BK59" s="34">
        <v>212</v>
      </c>
      <c r="BM59" s="1"/>
      <c r="BN59" s="1"/>
    </row>
    <row r="60" spans="1:66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L60" s="1">
        <v>29</v>
      </c>
      <c r="AM60" s="23" t="s">
        <v>844</v>
      </c>
      <c r="AQ60" s="1"/>
      <c r="AR60" s="1">
        <v>455</v>
      </c>
      <c r="AT60" s="1"/>
      <c r="AU60" s="23"/>
      <c r="AY60" s="9"/>
      <c r="BE60" s="19">
        <v>5</v>
      </c>
      <c r="BF60" s="23" t="s">
        <v>49</v>
      </c>
      <c r="BJ60" s="1">
        <v>10</v>
      </c>
      <c r="BK60" s="20">
        <v>287</v>
      </c>
      <c r="BM60" s="1"/>
      <c r="BN60" s="1"/>
    </row>
    <row r="61" spans="1:66" x14ac:dyDescent="0.25">
      <c r="AL61" s="1">
        <v>30</v>
      </c>
      <c r="AM61" s="23" t="s">
        <v>845</v>
      </c>
      <c r="AR61" s="9">
        <v>463</v>
      </c>
      <c r="AT61" s="1"/>
      <c r="AU61" s="23"/>
      <c r="AY61" s="9"/>
      <c r="BE61" s="19">
        <v>6</v>
      </c>
      <c r="BF61" t="s">
        <v>51</v>
      </c>
      <c r="BJ61" s="1">
        <v>8</v>
      </c>
      <c r="BK61" s="20">
        <v>292</v>
      </c>
      <c r="BM61" s="1"/>
      <c r="BN61" s="1"/>
    </row>
    <row r="62" spans="1:66" x14ac:dyDescent="0.25">
      <c r="A62" s="4" t="s">
        <v>90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P62" s="4" t="str">
        <f>A62</f>
        <v>CUMULATIVE POSITIONS AFTER 2 RACES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L62" s="1">
        <v>31</v>
      </c>
      <c r="AM62" s="23" t="s">
        <v>74</v>
      </c>
      <c r="AQ62" s="1"/>
      <c r="AR62" s="1">
        <v>482</v>
      </c>
      <c r="AT62" s="1"/>
      <c r="AU62" s="23"/>
      <c r="AY62" s="9"/>
      <c r="BE62" s="19">
        <v>7</v>
      </c>
      <c r="BF62" s="23" t="s">
        <v>44</v>
      </c>
      <c r="BG62" s="23"/>
      <c r="BH62" s="23"/>
      <c r="BI62" s="23"/>
      <c r="BJ62" s="38">
        <v>6</v>
      </c>
      <c r="BK62" s="34">
        <v>357</v>
      </c>
    </row>
    <row r="63" spans="1:66" x14ac:dyDescent="0.25">
      <c r="AL63" s="1">
        <v>32</v>
      </c>
      <c r="AM63" s="23" t="s">
        <v>846</v>
      </c>
      <c r="AR63" s="9">
        <v>490</v>
      </c>
      <c r="AT63" s="1"/>
      <c r="AU63" s="23"/>
      <c r="AY63" s="9"/>
      <c r="BE63" s="19">
        <v>8</v>
      </c>
      <c r="BF63" s="23" t="s">
        <v>48</v>
      </c>
      <c r="BG63" s="23"/>
      <c r="BH63" s="23"/>
      <c r="BI63" s="23"/>
      <c r="BJ63" s="38">
        <v>2</v>
      </c>
      <c r="BK63" s="34">
        <v>773</v>
      </c>
      <c r="BM63" s="1"/>
      <c r="BN63" s="1"/>
    </row>
    <row r="64" spans="1:66" x14ac:dyDescent="0.25">
      <c r="A64" s="3" t="s">
        <v>0</v>
      </c>
      <c r="B64" s="2" t="s">
        <v>9</v>
      </c>
      <c r="C64" s="2"/>
      <c r="D64" s="2"/>
      <c r="E64" s="2"/>
      <c r="F64" s="3" t="s">
        <v>11</v>
      </c>
      <c r="G64" s="3" t="s">
        <v>10</v>
      </c>
      <c r="H64" s="2"/>
      <c r="I64" s="3" t="s">
        <v>0</v>
      </c>
      <c r="J64" s="2" t="s">
        <v>12</v>
      </c>
      <c r="K64" s="2"/>
      <c r="L64" s="2"/>
      <c r="M64" s="3" t="s">
        <v>11</v>
      </c>
      <c r="N64" s="3" t="s">
        <v>10</v>
      </c>
      <c r="P64" s="3" t="s">
        <v>0</v>
      </c>
      <c r="Q64" s="2" t="s">
        <v>9</v>
      </c>
      <c r="R64" s="2"/>
      <c r="S64" s="2"/>
      <c r="T64" s="2"/>
      <c r="U64" s="3" t="s">
        <v>11</v>
      </c>
      <c r="V64" s="3" t="s">
        <v>10</v>
      </c>
      <c r="W64" s="2"/>
      <c r="X64" s="3" t="s">
        <v>0</v>
      </c>
      <c r="Y64" s="2" t="s">
        <v>12</v>
      </c>
      <c r="Z64" s="2"/>
      <c r="AA64" s="2"/>
      <c r="AB64" s="3" t="s">
        <v>11</v>
      </c>
      <c r="AC64" s="3" t="s">
        <v>10</v>
      </c>
      <c r="AL64" s="1">
        <v>33</v>
      </c>
      <c r="AM64" s="23" t="s">
        <v>847</v>
      </c>
      <c r="AQ64" s="9"/>
      <c r="AR64" s="1">
        <v>504</v>
      </c>
      <c r="AT64" s="1"/>
      <c r="AU64" s="23"/>
      <c r="AY64" s="9"/>
      <c r="BE64" s="21">
        <v>9</v>
      </c>
      <c r="BF64" s="47" t="s">
        <v>50</v>
      </c>
      <c r="BG64" s="47"/>
      <c r="BH64" s="47"/>
      <c r="BI64" s="47"/>
      <c r="BJ64" s="50">
        <v>1</v>
      </c>
      <c r="BK64" s="55">
        <v>779</v>
      </c>
      <c r="BM64" s="1"/>
      <c r="BN64" s="1"/>
    </row>
    <row r="65" spans="1:66" x14ac:dyDescent="0.25">
      <c r="A65" s="3">
        <v>1</v>
      </c>
      <c r="B65" s="7" t="s">
        <v>42</v>
      </c>
      <c r="C65" s="7"/>
      <c r="D65" s="7"/>
      <c r="E65" s="7"/>
      <c r="F65" s="5">
        <f>VLOOKUP($B65,$B$5:$G$16,5,0)+VLOOKUP($B65,$AM$5:$AR$19,5,0)</f>
        <v>14</v>
      </c>
      <c r="G65" s="33">
        <f>VLOOKUP($B65,$B$5:$G$19,6,0)+VLOOKUP($B65,$AM$5:$AR$21,6,0)</f>
        <v>455</v>
      </c>
      <c r="H65" s="2"/>
      <c r="I65" s="3">
        <v>1</v>
      </c>
      <c r="J65" s="7" t="s">
        <v>41</v>
      </c>
      <c r="K65" s="7"/>
      <c r="L65" s="7"/>
      <c r="M65" s="5">
        <f t="shared" ref="M65:M70" si="8">VLOOKUP($J65,$J$5:$N$16,4,0)+VLOOKUP($J65,$AU$5:$AY$19,4,0)</f>
        <v>14</v>
      </c>
      <c r="N65" s="33">
        <f t="shared" ref="N65:N74" si="9">VLOOKUP($J65,$J$5:$N$23,5,0)+VLOOKUP($J65,$AU$5:$AY$21,5,0)</f>
        <v>182</v>
      </c>
      <c r="P65" s="3">
        <v>1</v>
      </c>
      <c r="Q65" s="7" t="s">
        <v>40</v>
      </c>
      <c r="R65" s="7"/>
      <c r="S65" s="7"/>
      <c r="T65" s="7"/>
      <c r="U65" s="5">
        <f t="shared" ref="U65:U73" si="10">VLOOKUP($Q65,$Q$5:$V$15,5,0)+VLOOKUP($Q65,$BB$5:$BG$18,5,0)</f>
        <v>17</v>
      </c>
      <c r="V65" s="33">
        <f t="shared" ref="V65:V73" si="11">VLOOKUP($Q65,$Q$5:$V$15,6,0)+VLOOKUP($Q65,$BB$5:$BG$18,6,0)</f>
        <v>663</v>
      </c>
      <c r="W65" s="2"/>
      <c r="X65" s="3">
        <v>1</v>
      </c>
      <c r="Y65" s="7" t="s">
        <v>47</v>
      </c>
      <c r="Z65" s="35"/>
      <c r="AA65" s="35"/>
      <c r="AB65" s="5">
        <f t="shared" ref="AB65:AB70" si="12">VLOOKUP($Y65,$Y$5:$AC$15,4,0)+VLOOKUP($Y65,$BJ$5:$BN$18,4,0)</f>
        <v>17</v>
      </c>
      <c r="AC65" s="57">
        <f t="shared" ref="AC65:AC74" si="13">VLOOKUP($Y65,$Y$5:$AC$15,5,0)+VLOOKUP($Y65,$BJ$5:$BN$18,5,0)</f>
        <v>314</v>
      </c>
      <c r="AL65" s="1">
        <v>34</v>
      </c>
      <c r="AM65" s="23" t="s">
        <v>848</v>
      </c>
      <c r="AQ65" s="9"/>
      <c r="AR65" s="1">
        <v>555</v>
      </c>
      <c r="AT65" s="1"/>
      <c r="AU65" s="23"/>
      <c r="AY65" s="9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</row>
    <row r="66" spans="1:66" s="2" customFormat="1" x14ac:dyDescent="0.25">
      <c r="A66" s="1">
        <v>2</v>
      </c>
      <c r="B66" s="30" t="s">
        <v>838</v>
      </c>
      <c r="C66" s="8"/>
      <c r="D66" s="8"/>
      <c r="E66" s="8"/>
      <c r="F66" s="11">
        <f t="shared" ref="F66:F73" si="14">VLOOKUP($B66,$B$5:$G$16,5,0)+VLOOKUP($B66,$AM$5:$AR$19,5,0)</f>
        <v>11</v>
      </c>
      <c r="G66" s="24">
        <f t="shared" ref="G66:G76" si="15">VLOOKUP($B66,$B$5:$G$19,6,0)+VLOOKUP($B66,$AM$5:$AR$21,6,0)</f>
        <v>674</v>
      </c>
      <c r="H66"/>
      <c r="I66" s="1">
        <v>2</v>
      </c>
      <c r="J66" s="10" t="s">
        <v>42</v>
      </c>
      <c r="K66" s="8"/>
      <c r="L66" s="8"/>
      <c r="M66" s="6">
        <f t="shared" si="8"/>
        <v>11</v>
      </c>
      <c r="N66" s="24">
        <f t="shared" si="9"/>
        <v>405</v>
      </c>
      <c r="O66"/>
      <c r="P66" s="1">
        <v>2</v>
      </c>
      <c r="Q66" s="10" t="s">
        <v>43</v>
      </c>
      <c r="R66" s="10"/>
      <c r="S66" s="10"/>
      <c r="T66" s="10"/>
      <c r="U66" s="11">
        <f t="shared" si="10"/>
        <v>16</v>
      </c>
      <c r="V66" s="32">
        <f t="shared" si="11"/>
        <v>812</v>
      </c>
      <c r="X66" s="1">
        <v>2</v>
      </c>
      <c r="Y66" s="10" t="s">
        <v>40</v>
      </c>
      <c r="Z66" s="10"/>
      <c r="AA66" s="10"/>
      <c r="AB66" s="11">
        <f t="shared" si="12"/>
        <v>17</v>
      </c>
      <c r="AC66" s="32">
        <f t="shared" si="13"/>
        <v>336</v>
      </c>
      <c r="AD66"/>
      <c r="AE66"/>
      <c r="AF66"/>
      <c r="AG66"/>
      <c r="AH66"/>
      <c r="AI66"/>
      <c r="AJ66"/>
      <c r="AK66"/>
      <c r="AL66" s="1">
        <v>35</v>
      </c>
      <c r="AM66" s="23" t="s">
        <v>849</v>
      </c>
      <c r="AN66"/>
      <c r="AO66"/>
      <c r="AP66"/>
      <c r="AQ66" s="1"/>
      <c r="AR66" s="1">
        <v>570</v>
      </c>
      <c r="AS66"/>
      <c r="AT66" s="1"/>
      <c r="AU66" s="23"/>
      <c r="AV66"/>
      <c r="AW66"/>
      <c r="AX66"/>
      <c r="AY66" s="9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x14ac:dyDescent="0.25">
      <c r="A67" s="1">
        <v>3</v>
      </c>
      <c r="B67" s="10" t="s">
        <v>80</v>
      </c>
      <c r="C67" s="10"/>
      <c r="D67" s="10"/>
      <c r="E67" s="10"/>
      <c r="F67" s="11">
        <f t="shared" si="14"/>
        <v>11</v>
      </c>
      <c r="G67" s="32">
        <f t="shared" si="15"/>
        <v>917</v>
      </c>
      <c r="I67" s="1">
        <v>3</v>
      </c>
      <c r="J67" s="30" t="s">
        <v>838</v>
      </c>
      <c r="K67" s="10"/>
      <c r="L67" s="10"/>
      <c r="M67" s="11">
        <f t="shared" si="8"/>
        <v>11</v>
      </c>
      <c r="N67" s="32">
        <f t="shared" si="9"/>
        <v>441</v>
      </c>
      <c r="P67" s="1">
        <v>3</v>
      </c>
      <c r="Q67" s="10" t="s">
        <v>46</v>
      </c>
      <c r="R67" s="10"/>
      <c r="S67" s="10"/>
      <c r="T67" s="10"/>
      <c r="U67" s="11">
        <f t="shared" si="10"/>
        <v>15</v>
      </c>
      <c r="V67" s="32">
        <f t="shared" si="11"/>
        <v>750</v>
      </c>
      <c r="W67" s="2"/>
      <c r="X67" s="1">
        <v>3</v>
      </c>
      <c r="Y67" s="10" t="s">
        <v>43</v>
      </c>
      <c r="Z67" s="10"/>
      <c r="AA67" s="10"/>
      <c r="AB67" s="11">
        <f t="shared" si="12"/>
        <v>14</v>
      </c>
      <c r="AC67" s="32">
        <f t="shared" si="13"/>
        <v>361</v>
      </c>
      <c r="AL67" s="1">
        <v>36</v>
      </c>
      <c r="AM67" s="23" t="s">
        <v>850</v>
      </c>
      <c r="AR67" s="9">
        <v>574</v>
      </c>
      <c r="AT67" s="1"/>
      <c r="AU67" s="23"/>
      <c r="AY67" s="9"/>
    </row>
    <row r="68" spans="1:66" x14ac:dyDescent="0.25">
      <c r="A68" s="1">
        <v>4</v>
      </c>
      <c r="B68" s="10" t="s">
        <v>41</v>
      </c>
      <c r="C68" s="8"/>
      <c r="D68" s="8"/>
      <c r="E68" s="8"/>
      <c r="F68" s="6">
        <f t="shared" si="14"/>
        <v>8</v>
      </c>
      <c r="G68" s="24">
        <f t="shared" si="15"/>
        <v>1129</v>
      </c>
      <c r="I68" s="1">
        <v>4</v>
      </c>
      <c r="J68" s="10" t="s">
        <v>80</v>
      </c>
      <c r="K68" s="10"/>
      <c r="L68" s="10"/>
      <c r="M68" s="11">
        <f t="shared" si="8"/>
        <v>6</v>
      </c>
      <c r="N68" s="32">
        <f t="shared" si="9"/>
        <v>592</v>
      </c>
      <c r="P68" s="1">
        <v>4</v>
      </c>
      <c r="Q68" s="10" t="s">
        <v>47</v>
      </c>
      <c r="R68" s="28"/>
      <c r="S68" s="28"/>
      <c r="T68" s="28"/>
      <c r="U68" s="11">
        <f t="shared" si="10"/>
        <v>11</v>
      </c>
      <c r="V68" s="29">
        <f t="shared" si="11"/>
        <v>1179</v>
      </c>
      <c r="X68" s="1">
        <v>4</v>
      </c>
      <c r="Y68" s="10" t="s">
        <v>46</v>
      </c>
      <c r="Z68" s="10"/>
      <c r="AA68" s="10"/>
      <c r="AB68" s="6">
        <f t="shared" si="12"/>
        <v>12</v>
      </c>
      <c r="AC68" s="32">
        <f t="shared" si="13"/>
        <v>370</v>
      </c>
      <c r="AL68" s="1">
        <v>37</v>
      </c>
      <c r="AM68" s="23" t="s">
        <v>851</v>
      </c>
      <c r="AR68" s="9">
        <v>581</v>
      </c>
      <c r="AT68" s="1"/>
      <c r="AU68" s="23"/>
      <c r="AY68" s="9"/>
    </row>
    <row r="69" spans="1:66" x14ac:dyDescent="0.25">
      <c r="A69" s="1">
        <v>5</v>
      </c>
      <c r="B69" s="10" t="s">
        <v>45</v>
      </c>
      <c r="C69" s="10"/>
      <c r="D69" s="10"/>
      <c r="E69" s="10"/>
      <c r="F69" s="6">
        <f t="shared" si="14"/>
        <v>6</v>
      </c>
      <c r="G69" s="32">
        <f t="shared" si="15"/>
        <v>1437</v>
      </c>
      <c r="I69" s="1">
        <v>5</v>
      </c>
      <c r="J69" s="10" t="s">
        <v>52</v>
      </c>
      <c r="K69" s="8"/>
      <c r="L69" s="8"/>
      <c r="M69" s="6">
        <f t="shared" si="8"/>
        <v>6</v>
      </c>
      <c r="N69" s="24">
        <f t="shared" si="9"/>
        <v>646</v>
      </c>
      <c r="P69" s="1">
        <v>5</v>
      </c>
      <c r="Q69" s="10" t="s">
        <v>51</v>
      </c>
      <c r="R69" s="10"/>
      <c r="S69" s="10"/>
      <c r="T69" s="10"/>
      <c r="U69" s="11">
        <f t="shared" si="10"/>
        <v>11</v>
      </c>
      <c r="V69" s="32">
        <f t="shared" si="11"/>
        <v>1288</v>
      </c>
      <c r="X69" s="1">
        <v>5</v>
      </c>
      <c r="Y69" s="10" t="s">
        <v>44</v>
      </c>
      <c r="Z69" s="30"/>
      <c r="AA69" s="30"/>
      <c r="AB69" s="11">
        <f t="shared" si="12"/>
        <v>9</v>
      </c>
      <c r="AC69" s="32">
        <f t="shared" si="13"/>
        <v>674</v>
      </c>
      <c r="AL69" s="1">
        <v>38</v>
      </c>
      <c r="AM69" s="23" t="s">
        <v>852</v>
      </c>
      <c r="AR69" s="9">
        <v>601</v>
      </c>
      <c r="AT69" s="1"/>
      <c r="AU69" s="23"/>
      <c r="AY69" s="9"/>
    </row>
    <row r="70" spans="1:66" x14ac:dyDescent="0.25">
      <c r="A70" s="1">
        <v>6</v>
      </c>
      <c r="B70" s="23" t="s">
        <v>56</v>
      </c>
      <c r="G70" s="9">
        <f t="shared" si="15"/>
        <v>1893</v>
      </c>
      <c r="I70" s="1">
        <v>6</v>
      </c>
      <c r="J70" s="10" t="s">
        <v>45</v>
      </c>
      <c r="K70" s="10"/>
      <c r="L70" s="10"/>
      <c r="M70" s="11">
        <f t="shared" si="8"/>
        <v>6</v>
      </c>
      <c r="N70" s="11">
        <f t="shared" si="9"/>
        <v>703</v>
      </c>
      <c r="P70" s="1">
        <v>6</v>
      </c>
      <c r="Q70" s="10" t="s">
        <v>44</v>
      </c>
      <c r="R70" s="30"/>
      <c r="S70" s="30"/>
      <c r="T70" s="30"/>
      <c r="U70" s="11">
        <f t="shared" si="10"/>
        <v>7</v>
      </c>
      <c r="V70" s="32">
        <f t="shared" si="11"/>
        <v>1897</v>
      </c>
      <c r="X70" s="1">
        <v>6</v>
      </c>
      <c r="Y70" s="30" t="s">
        <v>49</v>
      </c>
      <c r="Z70" s="30"/>
      <c r="AA70" s="30"/>
      <c r="AB70" s="11">
        <f t="shared" si="12"/>
        <v>8</v>
      </c>
      <c r="AC70" s="11">
        <f t="shared" si="13"/>
        <v>761</v>
      </c>
      <c r="AL70" s="1">
        <v>39</v>
      </c>
      <c r="AM70" s="23" t="s">
        <v>853</v>
      </c>
      <c r="AR70" s="9">
        <v>636</v>
      </c>
      <c r="AT70" s="1"/>
      <c r="AU70" s="23"/>
      <c r="AY70" s="1"/>
    </row>
    <row r="71" spans="1:66" x14ac:dyDescent="0.25">
      <c r="A71" s="1">
        <v>7</v>
      </c>
      <c r="B71" s="10" t="s">
        <v>52</v>
      </c>
      <c r="C71" s="10"/>
      <c r="D71" s="10"/>
      <c r="E71" s="10"/>
      <c r="F71" s="11">
        <f t="shared" si="14"/>
        <v>3</v>
      </c>
      <c r="G71" s="32">
        <f t="shared" si="15"/>
        <v>1967</v>
      </c>
      <c r="I71" s="1">
        <v>7</v>
      </c>
      <c r="J71" s="23" t="s">
        <v>55</v>
      </c>
      <c r="N71" s="9">
        <f t="shared" si="9"/>
        <v>714</v>
      </c>
      <c r="O71" s="54"/>
      <c r="P71" s="1">
        <v>7</v>
      </c>
      <c r="Q71" s="10" t="s">
        <v>49</v>
      </c>
      <c r="R71" s="10"/>
      <c r="S71" s="10"/>
      <c r="T71" s="10"/>
      <c r="U71" s="36">
        <f t="shared" si="10"/>
        <v>7</v>
      </c>
      <c r="V71" s="32">
        <f t="shared" si="11"/>
        <v>1931</v>
      </c>
      <c r="X71" s="1">
        <v>7</v>
      </c>
      <c r="Y71" s="23" t="s">
        <v>53</v>
      </c>
      <c r="AC71" s="9">
        <f t="shared" si="13"/>
        <v>872</v>
      </c>
      <c r="AL71" s="1">
        <v>40</v>
      </c>
      <c r="AM71" s="23" t="s">
        <v>854</v>
      </c>
      <c r="AQ71" s="1"/>
      <c r="AR71" s="1">
        <v>641</v>
      </c>
      <c r="AT71" s="1"/>
      <c r="AU71" s="23"/>
      <c r="AY71" s="9"/>
    </row>
    <row r="72" spans="1:66" x14ac:dyDescent="0.25">
      <c r="A72" s="1">
        <v>8</v>
      </c>
      <c r="B72" s="23" t="s">
        <v>84</v>
      </c>
      <c r="F72" s="1"/>
      <c r="G72" s="9">
        <f t="shared" si="15"/>
        <v>2011</v>
      </c>
      <c r="I72" s="1">
        <v>8</v>
      </c>
      <c r="J72" s="30" t="s">
        <v>71</v>
      </c>
      <c r="K72" s="28"/>
      <c r="L72" s="28"/>
      <c r="M72" s="11">
        <f>VLOOKUP($J72,$J$5:$N$16,4,0)+VLOOKUP($J72,$AU$5:$AY$19,4,0)</f>
        <v>2</v>
      </c>
      <c r="N72" s="29">
        <f t="shared" si="9"/>
        <v>926</v>
      </c>
      <c r="P72" s="1">
        <v>8</v>
      </c>
      <c r="Q72" s="10" t="s">
        <v>48</v>
      </c>
      <c r="R72" s="28"/>
      <c r="S72" s="28"/>
      <c r="T72" s="28"/>
      <c r="U72" s="11">
        <f t="shared" si="10"/>
        <v>4</v>
      </c>
      <c r="V72" s="29">
        <f t="shared" si="11"/>
        <v>3507</v>
      </c>
      <c r="X72" s="1">
        <v>8</v>
      </c>
      <c r="Y72" s="10" t="s">
        <v>51</v>
      </c>
      <c r="Z72" s="8"/>
      <c r="AA72" s="8"/>
      <c r="AB72" s="36">
        <f>VLOOKUP($Y72,$Y$5:$AC$15,4,0)+VLOOKUP($Y72,$BJ$5:$BN$18,4,0)</f>
        <v>7</v>
      </c>
      <c r="AC72" s="24">
        <f t="shared" si="13"/>
        <v>909</v>
      </c>
      <c r="AL72" s="1"/>
      <c r="AM72" s="23"/>
      <c r="AQ72" s="1"/>
      <c r="AR72" s="1"/>
      <c r="AT72" s="1"/>
      <c r="AX72" s="1"/>
    </row>
    <row r="73" spans="1:66" x14ac:dyDescent="0.25">
      <c r="A73" s="1">
        <v>9</v>
      </c>
      <c r="B73" s="30" t="s">
        <v>71</v>
      </c>
      <c r="C73" s="28"/>
      <c r="D73" s="28"/>
      <c r="E73" s="28"/>
      <c r="F73" s="11">
        <f t="shared" si="14"/>
        <v>3</v>
      </c>
      <c r="G73" s="29">
        <f t="shared" si="15"/>
        <v>2037</v>
      </c>
      <c r="I73" s="1">
        <v>9</v>
      </c>
      <c r="J73" s="23" t="s">
        <v>84</v>
      </c>
      <c r="N73" s="9">
        <f t="shared" si="9"/>
        <v>991</v>
      </c>
      <c r="P73" s="1">
        <v>9</v>
      </c>
      <c r="Q73" s="10" t="s">
        <v>50</v>
      </c>
      <c r="R73" s="8"/>
      <c r="S73" s="8"/>
      <c r="T73" s="8"/>
      <c r="U73" s="11">
        <f t="shared" si="10"/>
        <v>2</v>
      </c>
      <c r="V73" s="24">
        <f t="shared" si="11"/>
        <v>3773</v>
      </c>
      <c r="X73" s="1">
        <v>9</v>
      </c>
      <c r="Y73" s="10" t="s">
        <v>50</v>
      </c>
      <c r="Z73" s="8"/>
      <c r="AA73" s="8"/>
      <c r="AB73" s="11">
        <f>VLOOKUP($Y73,$Y$5:$AC$15,4,0)+VLOOKUP($Y73,$BJ$5:$BN$18,4,0)</f>
        <v>2</v>
      </c>
      <c r="AC73" s="24">
        <f t="shared" si="13"/>
        <v>1272</v>
      </c>
      <c r="AL73" s="1"/>
      <c r="AM73" s="23"/>
      <c r="AP73" s="12" t="s">
        <v>0</v>
      </c>
      <c r="AQ73" s="13" t="s">
        <v>57</v>
      </c>
      <c r="AR73" s="13"/>
      <c r="AS73" s="13"/>
      <c r="AT73" s="14"/>
      <c r="AU73" s="15" t="s">
        <v>11</v>
      </c>
      <c r="AV73" s="16" t="s">
        <v>10</v>
      </c>
      <c r="AX73" s="1"/>
    </row>
    <row r="74" spans="1:66" x14ac:dyDescent="0.25">
      <c r="A74" s="1">
        <v>10</v>
      </c>
      <c r="B74" s="23" t="s">
        <v>81</v>
      </c>
      <c r="G74" s="9">
        <f t="shared" si="15"/>
        <v>2344</v>
      </c>
      <c r="I74" s="1">
        <v>10</v>
      </c>
      <c r="J74" s="23" t="s">
        <v>85</v>
      </c>
      <c r="N74" s="9">
        <f t="shared" si="9"/>
        <v>1697</v>
      </c>
      <c r="P74" s="1"/>
      <c r="Q74" s="23"/>
      <c r="V74" s="9"/>
      <c r="X74" s="1">
        <v>10</v>
      </c>
      <c r="Y74" s="10" t="s">
        <v>48</v>
      </c>
      <c r="Z74" s="28"/>
      <c r="AA74" s="28"/>
      <c r="AB74" s="11">
        <f>VLOOKUP($Y74,$Y$5:$AC$15,4,0)+VLOOKUP($Y74,$BJ$5:$BN$18,4,0)</f>
        <v>1</v>
      </c>
      <c r="AC74" s="29">
        <f t="shared" si="13"/>
        <v>1310</v>
      </c>
      <c r="AP74" s="17">
        <v>1</v>
      </c>
      <c r="AQ74" s="2" t="s">
        <v>838</v>
      </c>
      <c r="AR74" s="2"/>
      <c r="AS74" s="2"/>
      <c r="AT74" s="2"/>
      <c r="AU74" s="3">
        <v>12</v>
      </c>
      <c r="AV74" s="18">
        <v>105</v>
      </c>
      <c r="AX74" s="1"/>
      <c r="AY74" s="1"/>
    </row>
    <row r="75" spans="1:66" x14ac:dyDescent="0.25">
      <c r="A75" s="1">
        <v>11</v>
      </c>
      <c r="B75" s="23" t="s">
        <v>85</v>
      </c>
      <c r="F75" s="1"/>
      <c r="G75" s="9">
        <f t="shared" si="15"/>
        <v>3590</v>
      </c>
      <c r="I75" s="1"/>
      <c r="J75" s="23"/>
      <c r="M75" s="9"/>
      <c r="N75" s="9"/>
      <c r="O75" s="2"/>
      <c r="P75" s="1"/>
      <c r="Q75" s="23"/>
      <c r="U75" s="9"/>
      <c r="V75" s="1"/>
      <c r="X75" s="1"/>
      <c r="AL75" s="2"/>
      <c r="AM75" s="2"/>
      <c r="AN75" s="2"/>
      <c r="AO75" s="2"/>
      <c r="AP75" s="19">
        <v>2</v>
      </c>
      <c r="AQ75" t="s">
        <v>42</v>
      </c>
      <c r="AU75" s="1">
        <v>12</v>
      </c>
      <c r="AV75" s="20">
        <v>115</v>
      </c>
      <c r="AW75" s="2"/>
      <c r="AX75" s="3"/>
      <c r="AY75" s="3"/>
    </row>
    <row r="76" spans="1:66" x14ac:dyDescent="0.25">
      <c r="A76" s="1">
        <v>12</v>
      </c>
      <c r="B76" s="23" t="s">
        <v>60</v>
      </c>
      <c r="F76" s="1"/>
      <c r="G76" s="9">
        <f t="shared" si="15"/>
        <v>3664</v>
      </c>
      <c r="I76" s="1"/>
      <c r="J76" s="23"/>
      <c r="M76" s="9"/>
      <c r="N76" s="1"/>
      <c r="O76" s="2"/>
      <c r="P76" s="1"/>
      <c r="Q76" s="23"/>
      <c r="T76" s="12" t="s">
        <v>0</v>
      </c>
      <c r="U76" s="13" t="s">
        <v>57</v>
      </c>
      <c r="V76" s="13"/>
      <c r="W76" s="13"/>
      <c r="X76" s="14"/>
      <c r="Y76" s="15" t="s">
        <v>11</v>
      </c>
      <c r="Z76" s="16" t="s">
        <v>10</v>
      </c>
      <c r="AP76" s="19">
        <v>3</v>
      </c>
      <c r="AQ76" t="s">
        <v>80</v>
      </c>
      <c r="AU76" s="1">
        <v>10</v>
      </c>
      <c r="AV76" s="20">
        <v>165</v>
      </c>
      <c r="AX76" s="1"/>
      <c r="AY76" s="1"/>
    </row>
    <row r="77" spans="1:66" x14ac:dyDescent="0.25">
      <c r="A77" s="1"/>
      <c r="B77" s="23"/>
      <c r="F77" s="1"/>
      <c r="G77" s="9"/>
      <c r="I77" s="1"/>
      <c r="M77" s="1"/>
      <c r="P77" s="1"/>
      <c r="Q77" s="23"/>
      <c r="T77" s="17">
        <v>1</v>
      </c>
      <c r="U77" s="2" t="s">
        <v>40</v>
      </c>
      <c r="V77" s="2"/>
      <c r="W77" s="2"/>
      <c r="X77" s="2"/>
      <c r="Y77" s="3">
        <f t="shared" ref="Y77:Y85" si="16">VLOOKUP($U77,$Q$65:$V$75,5,0)+VLOOKUP($U77,$Y$65:$AC$75,4,0)</f>
        <v>34</v>
      </c>
      <c r="Z77" s="43">
        <f t="shared" ref="Z77:Z85" si="17">VLOOKUP($U77,$Q$65:$V$75,6,0)+VLOOKUP($U77,$Y$65:$AC$75,5,0)</f>
        <v>999</v>
      </c>
      <c r="AB77" s="1"/>
      <c r="AP77" s="19">
        <v>4</v>
      </c>
      <c r="AQ77" s="23" t="s">
        <v>41</v>
      </c>
      <c r="AR77" s="23"/>
      <c r="AS77" s="23"/>
      <c r="AT77" s="23"/>
      <c r="AU77" s="38">
        <v>10</v>
      </c>
      <c r="AV77" s="34">
        <v>185</v>
      </c>
      <c r="AX77" s="1"/>
      <c r="AY77" s="1"/>
    </row>
    <row r="78" spans="1:66" x14ac:dyDescent="0.25">
      <c r="E78" s="12" t="s">
        <v>0</v>
      </c>
      <c r="F78" s="13" t="s">
        <v>57</v>
      </c>
      <c r="G78" s="13"/>
      <c r="H78" s="13"/>
      <c r="I78" s="14"/>
      <c r="J78" s="15" t="s">
        <v>11</v>
      </c>
      <c r="K78" s="16" t="s">
        <v>10</v>
      </c>
      <c r="M78" s="1"/>
      <c r="N78" s="1"/>
      <c r="P78" s="1"/>
      <c r="Q78" s="23"/>
      <c r="T78" s="21">
        <v>2</v>
      </c>
      <c r="U78" s="47" t="s">
        <v>43</v>
      </c>
      <c r="V78" s="47"/>
      <c r="W78" s="47"/>
      <c r="X78" s="47"/>
      <c r="Y78" s="50">
        <f t="shared" si="16"/>
        <v>30</v>
      </c>
      <c r="Z78" s="51">
        <f t="shared" si="17"/>
        <v>1173</v>
      </c>
      <c r="AB78" s="1"/>
      <c r="AC78" s="1"/>
      <c r="AP78" s="19">
        <v>5</v>
      </c>
      <c r="AQ78" s="23" t="s">
        <v>45</v>
      </c>
      <c r="AR78" s="23"/>
      <c r="AS78" s="23"/>
      <c r="AT78" s="23"/>
      <c r="AU78" s="38">
        <v>5</v>
      </c>
      <c r="AV78" s="44">
        <v>309</v>
      </c>
      <c r="AX78" s="1"/>
      <c r="AY78" s="1"/>
    </row>
    <row r="79" spans="1:66" x14ac:dyDescent="0.25">
      <c r="A79" s="2"/>
      <c r="B79" s="2"/>
      <c r="C79" s="2"/>
      <c r="D79" s="2"/>
      <c r="E79" s="17">
        <v>1</v>
      </c>
      <c r="F79" s="2" t="s">
        <v>42</v>
      </c>
      <c r="G79" s="2"/>
      <c r="H79" s="2"/>
      <c r="I79" s="2"/>
      <c r="J79" s="3">
        <f t="shared" ref="J79:J85" si="18">VLOOKUP($F79,$B$65:$G$77,5,0)+VLOOKUP($F79,$J$65:$N$77,4,0)</f>
        <v>25</v>
      </c>
      <c r="K79" s="43">
        <f t="shared" ref="K79:K85" si="19">VLOOKUP($F79,$B$65:$G$77,6,0)+VLOOKUP($F79,$J$65:$N$77,5,0)</f>
        <v>860</v>
      </c>
      <c r="L79" s="2"/>
      <c r="M79" s="1"/>
      <c r="N79" s="3"/>
      <c r="T79" s="19">
        <v>3</v>
      </c>
      <c r="U79" s="23" t="s">
        <v>47</v>
      </c>
      <c r="V79" s="23"/>
      <c r="W79" s="23"/>
      <c r="X79" s="23"/>
      <c r="Y79" s="38">
        <f t="shared" si="16"/>
        <v>28</v>
      </c>
      <c r="Z79" s="44">
        <f t="shared" si="17"/>
        <v>1493</v>
      </c>
      <c r="AB79" s="1"/>
      <c r="AC79" s="1"/>
      <c r="AP79" s="19">
        <v>6</v>
      </c>
      <c r="AQ79" s="23" t="s">
        <v>71</v>
      </c>
      <c r="AR79" s="23"/>
      <c r="AS79" s="23"/>
      <c r="AT79" s="23"/>
      <c r="AU79" s="38">
        <v>5</v>
      </c>
      <c r="AV79" s="44">
        <v>362</v>
      </c>
      <c r="AX79" s="1"/>
      <c r="AY79" s="1"/>
    </row>
    <row r="80" spans="1:66" x14ac:dyDescent="0.25">
      <c r="E80" s="21">
        <v>2</v>
      </c>
      <c r="F80" s="47" t="s">
        <v>838</v>
      </c>
      <c r="G80" s="47"/>
      <c r="H80" s="47"/>
      <c r="I80" s="47"/>
      <c r="J80" s="50">
        <f t="shared" si="18"/>
        <v>22</v>
      </c>
      <c r="K80" s="51">
        <f t="shared" si="19"/>
        <v>1115</v>
      </c>
      <c r="M80" s="1"/>
      <c r="N80" s="1"/>
      <c r="T80" s="19">
        <v>4</v>
      </c>
      <c r="U80" s="23" t="s">
        <v>46</v>
      </c>
      <c r="V80" s="23"/>
      <c r="W80" s="23"/>
      <c r="X80" s="23"/>
      <c r="Y80" s="38">
        <f t="shared" si="16"/>
        <v>27</v>
      </c>
      <c r="Z80" s="44">
        <f t="shared" si="17"/>
        <v>1120</v>
      </c>
      <c r="AB80" s="1"/>
      <c r="AC80" s="1"/>
      <c r="AP80" s="21">
        <v>7</v>
      </c>
      <c r="AQ80" s="47" t="s">
        <v>52</v>
      </c>
      <c r="AR80" s="47"/>
      <c r="AS80" s="47"/>
      <c r="AT80" s="47"/>
      <c r="AU80" s="50">
        <v>2</v>
      </c>
      <c r="AV80" s="55">
        <v>453</v>
      </c>
      <c r="AX80" s="1"/>
      <c r="AY80" s="1"/>
    </row>
    <row r="81" spans="1:51" x14ac:dyDescent="0.25">
      <c r="E81" s="19">
        <v>3</v>
      </c>
      <c r="F81" t="s">
        <v>41</v>
      </c>
      <c r="J81" s="1">
        <f t="shared" si="18"/>
        <v>22</v>
      </c>
      <c r="K81" s="45">
        <f t="shared" si="19"/>
        <v>1311</v>
      </c>
      <c r="M81" s="1"/>
      <c r="N81" s="1"/>
      <c r="T81" s="19">
        <v>5</v>
      </c>
      <c r="U81" s="23" t="s">
        <v>51</v>
      </c>
      <c r="Y81" s="1">
        <f t="shared" si="16"/>
        <v>18</v>
      </c>
      <c r="Z81" s="45">
        <f t="shared" si="17"/>
        <v>2197</v>
      </c>
      <c r="AB81" s="1"/>
      <c r="AC81" s="1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</row>
    <row r="82" spans="1:51" x14ac:dyDescent="0.25">
      <c r="E82" s="19">
        <v>4</v>
      </c>
      <c r="F82" s="23" t="s">
        <v>80</v>
      </c>
      <c r="G82" s="23"/>
      <c r="H82" s="23"/>
      <c r="I82" s="23"/>
      <c r="J82" s="38">
        <f t="shared" si="18"/>
        <v>17</v>
      </c>
      <c r="K82" s="44">
        <f t="shared" si="19"/>
        <v>1509</v>
      </c>
      <c r="L82" s="23"/>
      <c r="M82" s="1"/>
      <c r="N82" s="1"/>
      <c r="T82" s="19">
        <v>6</v>
      </c>
      <c r="U82" s="23" t="s">
        <v>44</v>
      </c>
      <c r="V82" s="23"/>
      <c r="W82" s="23"/>
      <c r="X82" s="23"/>
      <c r="Y82" s="38">
        <f t="shared" si="16"/>
        <v>16</v>
      </c>
      <c r="Z82" s="44">
        <f t="shared" si="17"/>
        <v>2571</v>
      </c>
      <c r="AB82" s="1"/>
      <c r="AC82" s="1"/>
    </row>
    <row r="83" spans="1:51" x14ac:dyDescent="0.25">
      <c r="E83" s="21">
        <v>5</v>
      </c>
      <c r="F83" s="47" t="s">
        <v>45</v>
      </c>
      <c r="G83" s="47"/>
      <c r="H83" s="47"/>
      <c r="I83" s="47"/>
      <c r="J83" s="50">
        <f t="shared" si="18"/>
        <v>12</v>
      </c>
      <c r="K83" s="51">
        <f t="shared" si="19"/>
        <v>2140</v>
      </c>
      <c r="M83" s="1"/>
      <c r="N83" s="1"/>
      <c r="T83" s="19">
        <v>7</v>
      </c>
      <c r="U83" s="23" t="s">
        <v>49</v>
      </c>
      <c r="Y83" s="1">
        <f t="shared" si="16"/>
        <v>15</v>
      </c>
      <c r="Z83" s="45">
        <f t="shared" si="17"/>
        <v>2692</v>
      </c>
      <c r="AB83" s="1"/>
      <c r="AC83" s="1"/>
    </row>
    <row r="84" spans="1:51" x14ac:dyDescent="0.25">
      <c r="E84" s="19">
        <v>6</v>
      </c>
      <c r="F84" t="s">
        <v>52</v>
      </c>
      <c r="J84" s="1">
        <f t="shared" si="18"/>
        <v>9</v>
      </c>
      <c r="K84" s="45">
        <f t="shared" si="19"/>
        <v>2613</v>
      </c>
      <c r="M84" s="1"/>
      <c r="N84" s="1"/>
      <c r="T84" s="19">
        <v>8</v>
      </c>
      <c r="U84" t="s">
        <v>48</v>
      </c>
      <c r="Y84" s="1">
        <f t="shared" si="16"/>
        <v>5</v>
      </c>
      <c r="Z84" s="45">
        <f t="shared" si="17"/>
        <v>4817</v>
      </c>
      <c r="AB84" s="1"/>
      <c r="AC84" s="1"/>
    </row>
    <row r="85" spans="1:51" x14ac:dyDescent="0.25">
      <c r="E85" s="21">
        <v>7</v>
      </c>
      <c r="F85" s="47" t="s">
        <v>71</v>
      </c>
      <c r="G85" s="47"/>
      <c r="H85" s="47"/>
      <c r="I85" s="47"/>
      <c r="J85" s="50">
        <f t="shared" si="18"/>
        <v>5</v>
      </c>
      <c r="K85" s="51">
        <f t="shared" si="19"/>
        <v>2963</v>
      </c>
      <c r="M85" s="1"/>
      <c r="N85" s="1"/>
      <c r="T85" s="21">
        <v>9</v>
      </c>
      <c r="U85" s="22" t="s">
        <v>50</v>
      </c>
      <c r="V85" s="22"/>
      <c r="W85" s="22"/>
      <c r="X85" s="22"/>
      <c r="Y85" s="49">
        <f t="shared" si="16"/>
        <v>4</v>
      </c>
      <c r="Z85" s="46">
        <f t="shared" si="17"/>
        <v>5045</v>
      </c>
      <c r="AB85" s="1"/>
      <c r="AC85" s="1"/>
    </row>
    <row r="86" spans="1:51" x14ac:dyDescent="0.25">
      <c r="F86" s="1"/>
      <c r="G86" s="1"/>
      <c r="M86" s="1"/>
      <c r="N86" s="1"/>
      <c r="U86" s="1"/>
      <c r="V86" s="1"/>
      <c r="AB86" s="1"/>
      <c r="AC86" s="1"/>
    </row>
    <row r="87" spans="1:51" x14ac:dyDescent="0.25">
      <c r="A87" s="3" t="s">
        <v>0</v>
      </c>
      <c r="B87" s="2" t="s">
        <v>58</v>
      </c>
      <c r="C87" s="2"/>
      <c r="D87" s="2"/>
      <c r="E87" s="2"/>
      <c r="F87" s="3" t="s">
        <v>11</v>
      </c>
      <c r="G87" s="3" t="s">
        <v>10</v>
      </c>
      <c r="H87" s="2"/>
      <c r="I87" s="3" t="s">
        <v>0</v>
      </c>
      <c r="J87" s="2" t="s">
        <v>59</v>
      </c>
      <c r="K87" s="2"/>
      <c r="L87" s="2"/>
      <c r="M87" s="3" t="s">
        <v>11</v>
      </c>
      <c r="N87" s="3" t="s">
        <v>10</v>
      </c>
      <c r="P87" s="3" t="s">
        <v>0</v>
      </c>
      <c r="Q87" s="2" t="s">
        <v>58</v>
      </c>
      <c r="R87" s="2"/>
      <c r="S87" s="2"/>
      <c r="T87" s="2"/>
      <c r="U87" s="3" t="s">
        <v>11</v>
      </c>
      <c r="V87" s="3" t="s">
        <v>10</v>
      </c>
      <c r="W87" s="2"/>
      <c r="X87" s="3" t="s">
        <v>0</v>
      </c>
      <c r="Y87" s="2" t="s">
        <v>59</v>
      </c>
      <c r="Z87" s="2"/>
      <c r="AA87" s="2"/>
      <c r="AB87" s="3" t="s">
        <v>11</v>
      </c>
      <c r="AC87" s="3" t="s">
        <v>10</v>
      </c>
    </row>
    <row r="88" spans="1:51" x14ac:dyDescent="0.25">
      <c r="A88" s="3">
        <v>1</v>
      </c>
      <c r="B88" s="7" t="s">
        <v>42</v>
      </c>
      <c r="C88" s="7"/>
      <c r="D88" s="7"/>
      <c r="E88" s="7"/>
      <c r="F88" s="5">
        <f>VLOOKUP($B88,$B$30:$G$51,5,0)+VLOOKUP($B88,$AM$32:$AR$72,5,0)</f>
        <v>14</v>
      </c>
      <c r="G88" s="33">
        <f t="shared" ref="G88:G106" si="20">VLOOKUP($B88,$B$30:$G$51,6,0)+VLOOKUP($B88,$AM$32:$AR$72,6,0)</f>
        <v>110</v>
      </c>
      <c r="H88" s="2"/>
      <c r="I88" s="3">
        <v>1</v>
      </c>
      <c r="J88" s="7" t="s">
        <v>41</v>
      </c>
      <c r="K88" s="7"/>
      <c r="L88" s="7"/>
      <c r="M88" s="5">
        <f>VLOOKUP($J88,$J$30:$N$51,4,0)+VLOOKUP($J88,$AU$32:$AY$72,4,0)</f>
        <v>13</v>
      </c>
      <c r="N88" s="33">
        <f t="shared" ref="N88:N106" si="21">VLOOKUP($J88,$J$30:$N$51,5,0)+VLOOKUP($J88,$AU$32:$AY$72,5,0)</f>
        <v>69</v>
      </c>
      <c r="O88" s="2"/>
      <c r="P88" s="3">
        <v>1</v>
      </c>
      <c r="Q88" s="7" t="s">
        <v>43</v>
      </c>
      <c r="R88" s="35"/>
      <c r="S88" s="35"/>
      <c r="T88" s="35"/>
      <c r="U88" s="5">
        <f>VLOOKUP($Q88,$Q$28:$V$49,5,0)+VLOOKUP($Q88,$BB$31:$BG$54,5,0)</f>
        <v>18</v>
      </c>
      <c r="V88" s="5">
        <f t="shared" ref="V88:V100" si="22">VLOOKUP($Q88,$Q$28:$V$49,6,0)+VLOOKUP($Q88,$BB$31:$BG$54,6,0)</f>
        <v>128</v>
      </c>
      <c r="W88" s="38"/>
      <c r="X88" s="3">
        <v>1</v>
      </c>
      <c r="Y88" s="7" t="s">
        <v>47</v>
      </c>
      <c r="Z88" s="35"/>
      <c r="AA88" s="35"/>
      <c r="AB88" s="5">
        <f>VLOOKUP($Y88,$Y$28:$AC$49,4,0)+VLOOKUP($Y88,$BJ$31:$BN$54,4,0)</f>
        <v>18</v>
      </c>
      <c r="AC88" s="57">
        <f t="shared" ref="AC88:AC100" si="23">VLOOKUP($Y88,$Y$28:$AC$49,5,0)+VLOOKUP($Y88,$BJ$31:$BN$54,5,0)</f>
        <v>59</v>
      </c>
    </row>
    <row r="89" spans="1:51" x14ac:dyDescent="0.25">
      <c r="A89" s="1">
        <v>2</v>
      </c>
      <c r="B89" s="10" t="s">
        <v>80</v>
      </c>
      <c r="C89" s="10"/>
      <c r="D89" s="10"/>
      <c r="E89" s="10"/>
      <c r="F89" s="11">
        <f>VLOOKUP($B89,$B$30:$G$51,5,0)+VLOOKUP($B89,$AM$32:$AR$72,5,0)</f>
        <v>12</v>
      </c>
      <c r="G89" s="32">
        <f t="shared" si="20"/>
        <v>143</v>
      </c>
      <c r="I89" s="1">
        <v>2</v>
      </c>
      <c r="J89" s="30" t="s">
        <v>42</v>
      </c>
      <c r="K89" s="10"/>
      <c r="L89" s="10"/>
      <c r="M89" s="11">
        <f>VLOOKUP($J89,$J$30:$N$51,4,0)+VLOOKUP($J89,$AU$32:$AY$72,4,0)</f>
        <v>11</v>
      </c>
      <c r="N89" s="11">
        <f t="shared" si="21"/>
        <v>84</v>
      </c>
      <c r="O89" s="2"/>
      <c r="P89" s="1">
        <v>2</v>
      </c>
      <c r="Q89" s="10" t="s">
        <v>46</v>
      </c>
      <c r="R89" s="10"/>
      <c r="S89" s="10"/>
      <c r="T89" s="10"/>
      <c r="U89" s="11">
        <f>VLOOKUP($Q89,$Q$28:$V$49,5,0)+VLOOKUP($Q89,$BB$31:$BG$54,5,0)</f>
        <v>15</v>
      </c>
      <c r="V89" s="32">
        <f t="shared" si="22"/>
        <v>226</v>
      </c>
      <c r="W89" s="38"/>
      <c r="X89" s="1">
        <v>2</v>
      </c>
      <c r="Y89" s="10" t="s">
        <v>46</v>
      </c>
      <c r="Z89" s="10"/>
      <c r="AA89" s="10"/>
      <c r="AB89" s="11">
        <f>VLOOKUP($Y89,$Y$28:$AC$49,4,0)+VLOOKUP($Y89,$BJ$31:$BN$54,4,0)</f>
        <v>16</v>
      </c>
      <c r="AC89" s="32">
        <f t="shared" si="23"/>
        <v>85</v>
      </c>
    </row>
    <row r="90" spans="1:51" x14ac:dyDescent="0.25">
      <c r="A90" s="1">
        <v>3</v>
      </c>
      <c r="B90" s="30" t="s">
        <v>838</v>
      </c>
      <c r="C90" s="10"/>
      <c r="D90" s="10"/>
      <c r="E90" s="10"/>
      <c r="F90" s="11">
        <f>VLOOKUP($B90,$B$30:$G$51,5,0)+VLOOKUP($B90,$AM$32:$AR$72,5,0)</f>
        <v>10</v>
      </c>
      <c r="G90" s="24">
        <f t="shared" si="20"/>
        <v>205</v>
      </c>
      <c r="I90" s="1">
        <v>3</v>
      </c>
      <c r="J90" s="30" t="s">
        <v>838</v>
      </c>
      <c r="K90" s="10"/>
      <c r="L90" s="10"/>
      <c r="M90" s="11">
        <f>VLOOKUP($J90,$J$30:$N$51,4,0)+VLOOKUP($J90,$AU$32:$AY$72,4,0)</f>
        <v>11</v>
      </c>
      <c r="N90" s="11">
        <f t="shared" si="21"/>
        <v>89</v>
      </c>
      <c r="O90" s="2"/>
      <c r="P90" s="1">
        <v>3</v>
      </c>
      <c r="Q90" s="10" t="s">
        <v>47</v>
      </c>
      <c r="R90" s="28"/>
      <c r="S90" s="28"/>
      <c r="T90" s="28"/>
      <c r="U90" s="11">
        <f>VLOOKUP($Q90,$Q$28:$V$49,5,0)+VLOOKUP($Q90,$BB$31:$BG$54,5,0)</f>
        <v>15</v>
      </c>
      <c r="V90" s="29">
        <f t="shared" si="22"/>
        <v>227</v>
      </c>
      <c r="W90" s="38"/>
      <c r="X90" s="1">
        <v>3</v>
      </c>
      <c r="Y90" s="10" t="s">
        <v>40</v>
      </c>
      <c r="Z90" s="10"/>
      <c r="AA90" s="10"/>
      <c r="AB90" s="11">
        <f>VLOOKUP($Y90,$Y$28:$AC$49,4,0)+VLOOKUP($Y90,$BJ$31:$BN$54,4,0)</f>
        <v>13</v>
      </c>
      <c r="AC90" s="32">
        <f t="shared" si="23"/>
        <v>102</v>
      </c>
    </row>
    <row r="91" spans="1:51" x14ac:dyDescent="0.25">
      <c r="A91" s="1">
        <v>4</v>
      </c>
      <c r="B91" s="10" t="s">
        <v>41</v>
      </c>
      <c r="C91" s="8"/>
      <c r="D91" s="8"/>
      <c r="E91" s="8"/>
      <c r="F91" s="11">
        <f>VLOOKUP($B91,$B$30:$G$51,5,0)+VLOOKUP($B91,$AM$32:$AR$72,5,0)</f>
        <v>8</v>
      </c>
      <c r="G91" s="24">
        <f t="shared" si="20"/>
        <v>289</v>
      </c>
      <c r="I91" s="1">
        <v>4</v>
      </c>
      <c r="J91" s="10" t="s">
        <v>45</v>
      </c>
      <c r="K91" s="10"/>
      <c r="L91" s="10"/>
      <c r="M91" s="11">
        <f>VLOOKUP($J91,$J$30:$N$51,4,0)+VLOOKUP($J91,$AU$32:$AY$72,4,0)</f>
        <v>7</v>
      </c>
      <c r="N91" s="32">
        <f t="shared" si="21"/>
        <v>201</v>
      </c>
      <c r="O91" s="2"/>
      <c r="P91" s="1">
        <v>4</v>
      </c>
      <c r="Q91" s="23" t="s">
        <v>53</v>
      </c>
      <c r="V91" s="9">
        <f t="shared" si="22"/>
        <v>287</v>
      </c>
      <c r="W91" s="38"/>
      <c r="X91" s="1">
        <v>4</v>
      </c>
      <c r="Y91" s="10" t="s">
        <v>43</v>
      </c>
      <c r="Z91" s="10"/>
      <c r="AA91" s="10"/>
      <c r="AB91" s="11">
        <f>VLOOKUP($Y91,$Y$28:$AC$49,4,0)+VLOOKUP($Y91,$BJ$31:$BN$54,4,0)</f>
        <v>11</v>
      </c>
      <c r="AC91" s="32">
        <f t="shared" si="23"/>
        <v>118</v>
      </c>
    </row>
    <row r="92" spans="1:51" x14ac:dyDescent="0.25">
      <c r="A92" s="1">
        <v>5</v>
      </c>
      <c r="B92" s="23" t="s">
        <v>56</v>
      </c>
      <c r="G92" s="9">
        <f t="shared" si="20"/>
        <v>306</v>
      </c>
      <c r="I92" s="1">
        <v>5</v>
      </c>
      <c r="J92" s="10" t="s">
        <v>80</v>
      </c>
      <c r="K92" s="10"/>
      <c r="L92" s="10"/>
      <c r="M92" s="11">
        <f>VLOOKUP($J92,$J$30:$N$51,4,0)+VLOOKUP($J92,$AU$32:$AY$72,4,0)</f>
        <v>6</v>
      </c>
      <c r="N92" s="32">
        <f t="shared" si="21"/>
        <v>167</v>
      </c>
      <c r="O92" s="2"/>
      <c r="P92" s="1">
        <v>5</v>
      </c>
      <c r="Q92" s="10" t="s">
        <v>49</v>
      </c>
      <c r="R92" s="10"/>
      <c r="S92" s="10"/>
      <c r="T92" s="10"/>
      <c r="U92" s="6">
        <f>VLOOKUP($Q92,$Q$28:$V$49,5,0)+VLOOKUP($Q92,$BB$31:$BG$54,5,0)</f>
        <v>11</v>
      </c>
      <c r="V92" s="24">
        <f t="shared" si="22"/>
        <v>368</v>
      </c>
      <c r="W92" s="38"/>
      <c r="X92" s="1">
        <v>5</v>
      </c>
      <c r="Y92" s="10" t="s">
        <v>49</v>
      </c>
      <c r="Z92" s="10"/>
      <c r="AA92" s="10"/>
      <c r="AB92" s="11">
        <f>VLOOKUP($Y92,$Y$28:$AC$49,4,0)+VLOOKUP($Y92,$BJ$31:$BN$54,4,0)</f>
        <v>12</v>
      </c>
      <c r="AC92" s="11">
        <f t="shared" si="23"/>
        <v>155</v>
      </c>
    </row>
    <row r="93" spans="1:51" x14ac:dyDescent="0.25">
      <c r="A93" s="1">
        <v>6</v>
      </c>
      <c r="B93" s="23" t="s">
        <v>81</v>
      </c>
      <c r="G93" s="9">
        <f t="shared" si="20"/>
        <v>318</v>
      </c>
      <c r="I93" s="1">
        <v>6</v>
      </c>
      <c r="J93" s="23" t="s">
        <v>55</v>
      </c>
      <c r="N93" s="9">
        <f t="shared" si="21"/>
        <v>190</v>
      </c>
      <c r="O93" s="2"/>
      <c r="P93" s="1">
        <v>6</v>
      </c>
      <c r="Q93" s="10" t="s">
        <v>40</v>
      </c>
      <c r="R93" s="10"/>
      <c r="S93" s="10"/>
      <c r="T93" s="10"/>
      <c r="U93" s="11">
        <f>VLOOKUP($Q93,$Q$28:$V$49,5,0)+VLOOKUP($Q93,$BB$31:$BG$54,5,0)</f>
        <v>10</v>
      </c>
      <c r="V93" s="32">
        <f t="shared" si="22"/>
        <v>414</v>
      </c>
      <c r="W93" s="38"/>
      <c r="X93" s="1">
        <v>6</v>
      </c>
      <c r="Y93" s="23" t="s">
        <v>841</v>
      </c>
      <c r="AC93" s="9">
        <f t="shared" si="23"/>
        <v>194</v>
      </c>
    </row>
    <row r="94" spans="1:51" x14ac:dyDescent="0.25">
      <c r="A94" s="1">
        <v>7</v>
      </c>
      <c r="B94" s="10" t="s">
        <v>45</v>
      </c>
      <c r="C94" s="10"/>
      <c r="D94" s="10"/>
      <c r="E94" s="10"/>
      <c r="F94" s="11">
        <f>VLOOKUP($B94,$B$30:$G$51,5,0)+VLOOKUP($B94,$AM$32:$AR$72,5,0)</f>
        <v>6</v>
      </c>
      <c r="G94" s="11">
        <f t="shared" si="20"/>
        <v>387</v>
      </c>
      <c r="I94" s="1">
        <v>7</v>
      </c>
      <c r="J94" s="23" t="s">
        <v>56</v>
      </c>
      <c r="N94" s="9">
        <f t="shared" si="21"/>
        <v>201</v>
      </c>
      <c r="O94" s="2"/>
      <c r="P94" s="1">
        <v>7</v>
      </c>
      <c r="Q94" s="10" t="s">
        <v>51</v>
      </c>
      <c r="R94" s="8"/>
      <c r="S94" s="8"/>
      <c r="T94" s="8"/>
      <c r="U94" s="6">
        <f>VLOOKUP($Q94,$Q$28:$V$49,5,0)+VLOOKUP($Q94,$BB$31:$BG$54,5,0)</f>
        <v>6</v>
      </c>
      <c r="V94" s="24">
        <f t="shared" si="22"/>
        <v>454</v>
      </c>
      <c r="W94" s="38"/>
      <c r="X94" s="1">
        <v>7</v>
      </c>
      <c r="Y94" s="23" t="s">
        <v>53</v>
      </c>
      <c r="AC94" s="9">
        <f t="shared" si="23"/>
        <v>238</v>
      </c>
    </row>
    <row r="95" spans="1:51" x14ac:dyDescent="0.25">
      <c r="A95" s="1">
        <v>8</v>
      </c>
      <c r="B95" s="23" t="s">
        <v>84</v>
      </c>
      <c r="G95" s="9">
        <f t="shared" si="20"/>
        <v>439</v>
      </c>
      <c r="I95" s="1">
        <v>8</v>
      </c>
      <c r="J95" s="23" t="s">
        <v>84</v>
      </c>
      <c r="N95" s="9">
        <f t="shared" si="21"/>
        <v>221</v>
      </c>
      <c r="O95" s="2"/>
      <c r="P95" s="1">
        <v>8</v>
      </c>
      <c r="Q95" s="23" t="s">
        <v>841</v>
      </c>
      <c r="V95" s="9">
        <f t="shared" si="22"/>
        <v>501</v>
      </c>
      <c r="W95" s="38"/>
      <c r="X95" s="1">
        <v>8</v>
      </c>
      <c r="Y95" s="10" t="s">
        <v>44</v>
      </c>
      <c r="Z95" s="30"/>
      <c r="AA95" s="30"/>
      <c r="AB95" s="36">
        <f>VLOOKUP($Y95,$Y$28:$AC$49,4,0)+VLOOKUP($Y95,$BJ$31:$BN$54,4,0)</f>
        <v>7</v>
      </c>
      <c r="AC95" s="32">
        <f t="shared" si="23"/>
        <v>256</v>
      </c>
    </row>
    <row r="96" spans="1:51" x14ac:dyDescent="0.25">
      <c r="A96" s="1">
        <v>9</v>
      </c>
      <c r="B96" s="30" t="s">
        <v>71</v>
      </c>
      <c r="C96" s="28"/>
      <c r="D96" s="28"/>
      <c r="E96" s="28"/>
      <c r="F96" s="11">
        <f>VLOOKUP($B96,$B$30:$G$51,5,0)+VLOOKUP($B96,$AM$32:$AR$72,5,0)</f>
        <v>4</v>
      </c>
      <c r="G96" s="32">
        <f t="shared" si="20"/>
        <v>517</v>
      </c>
      <c r="I96" s="1">
        <v>9</v>
      </c>
      <c r="J96" s="10" t="s">
        <v>52</v>
      </c>
      <c r="K96" s="8"/>
      <c r="L96" s="8"/>
      <c r="M96" s="6">
        <f>VLOOKUP($J96,$J$30:$N$51,4,0)+VLOOKUP($J96,$AU$32:$AY$72,4,0)</f>
        <v>4</v>
      </c>
      <c r="N96" s="24">
        <f t="shared" si="21"/>
        <v>233</v>
      </c>
      <c r="O96" s="2"/>
      <c r="P96" s="1">
        <v>9</v>
      </c>
      <c r="Q96" s="10" t="s">
        <v>44</v>
      </c>
      <c r="R96" s="30"/>
      <c r="S96" s="30"/>
      <c r="T96" s="30"/>
      <c r="U96" s="36">
        <f>VLOOKUP($Q96,$Q$28:$V$49,5,0)+VLOOKUP($Q96,$BB$31:$BG$54,5,0)</f>
        <v>6</v>
      </c>
      <c r="V96" s="32">
        <f t="shared" si="22"/>
        <v>510</v>
      </c>
      <c r="W96" s="38"/>
      <c r="X96" s="1">
        <v>9</v>
      </c>
      <c r="Y96" s="10" t="s">
        <v>51</v>
      </c>
      <c r="Z96" s="8"/>
      <c r="AA96" s="8"/>
      <c r="AB96" s="6">
        <f>VLOOKUP($Y96,$Y$28:$AC$49,4,0)+VLOOKUP($Y96,$BJ$31:$BN$54,4,0)</f>
        <v>7</v>
      </c>
      <c r="AC96" s="24">
        <f t="shared" si="23"/>
        <v>286</v>
      </c>
    </row>
    <row r="97" spans="1:29" x14ac:dyDescent="0.25">
      <c r="A97" s="1">
        <v>10</v>
      </c>
      <c r="B97" s="23" t="s">
        <v>55</v>
      </c>
      <c r="G97" s="9">
        <f t="shared" si="20"/>
        <v>523</v>
      </c>
      <c r="I97" s="1">
        <v>10</v>
      </c>
      <c r="J97" s="30" t="s">
        <v>71</v>
      </c>
      <c r="K97" s="28"/>
      <c r="L97" s="28"/>
      <c r="M97" s="11">
        <f>VLOOKUP($J97,$J$30:$N$51,4,0)+VLOOKUP($J97,$AU$32:$AY$72,4,0)</f>
        <v>4</v>
      </c>
      <c r="N97" s="32">
        <f t="shared" si="21"/>
        <v>245</v>
      </c>
      <c r="O97" s="2"/>
      <c r="P97" s="1">
        <v>10</v>
      </c>
      <c r="Q97" s="23" t="s">
        <v>855</v>
      </c>
      <c r="V97" s="9">
        <f t="shared" si="22"/>
        <v>525</v>
      </c>
      <c r="W97" s="38"/>
      <c r="X97" s="1">
        <v>10</v>
      </c>
      <c r="Y97" s="23" t="s">
        <v>63</v>
      </c>
      <c r="AC97" s="9">
        <f t="shared" si="23"/>
        <v>349</v>
      </c>
    </row>
    <row r="98" spans="1:29" x14ac:dyDescent="0.25">
      <c r="A98" s="1">
        <v>11</v>
      </c>
      <c r="B98" s="23" t="s">
        <v>82</v>
      </c>
      <c r="G98" s="9">
        <f t="shared" si="20"/>
        <v>616</v>
      </c>
      <c r="I98" s="1">
        <v>11</v>
      </c>
      <c r="J98" s="23" t="s">
        <v>64</v>
      </c>
      <c r="N98" s="9">
        <f t="shared" si="21"/>
        <v>361</v>
      </c>
      <c r="O98" s="2"/>
      <c r="P98" s="1">
        <v>11</v>
      </c>
      <c r="Q98" s="23" t="s">
        <v>63</v>
      </c>
      <c r="V98" s="9">
        <f t="shared" si="22"/>
        <v>549</v>
      </c>
      <c r="W98" s="38"/>
      <c r="X98" s="1">
        <v>11</v>
      </c>
      <c r="Y98" s="23" t="s">
        <v>856</v>
      </c>
      <c r="AC98" s="9">
        <f t="shared" si="23"/>
        <v>360</v>
      </c>
    </row>
    <row r="99" spans="1:29" x14ac:dyDescent="0.25">
      <c r="A99" s="1">
        <v>12</v>
      </c>
      <c r="B99" s="10" t="s">
        <v>52</v>
      </c>
      <c r="C99" s="8"/>
      <c r="D99" s="8"/>
      <c r="E99" s="8"/>
      <c r="F99" s="6">
        <f>VLOOKUP($B99,$B$30:$G$51,5,0)+VLOOKUP($B99,$AM$32:$AR$72,5,0)</f>
        <v>2</v>
      </c>
      <c r="G99" s="24">
        <f t="shared" si="20"/>
        <v>672</v>
      </c>
      <c r="I99" s="1">
        <v>12</v>
      </c>
      <c r="J99" s="23" t="s">
        <v>85</v>
      </c>
      <c r="N99" s="9">
        <f t="shared" si="21"/>
        <v>394</v>
      </c>
      <c r="O99" s="2"/>
      <c r="P99" s="1">
        <v>12</v>
      </c>
      <c r="Q99" s="10" t="s">
        <v>50</v>
      </c>
      <c r="R99" s="8"/>
      <c r="S99" s="8"/>
      <c r="T99" s="8"/>
      <c r="U99" s="6">
        <f>VLOOKUP($Q99,$Q$28:$V$49,5,0)+VLOOKUP($Q99,$BB$31:$BG$54,5,0)</f>
        <v>3</v>
      </c>
      <c r="V99" s="24">
        <f t="shared" si="22"/>
        <v>879</v>
      </c>
      <c r="X99" s="1">
        <v>12</v>
      </c>
      <c r="Y99" s="10" t="s">
        <v>48</v>
      </c>
      <c r="Z99" s="28"/>
      <c r="AA99" s="28"/>
      <c r="AB99" s="11">
        <f>VLOOKUP($Y99,$Y$28:$AC$49,4,0)+VLOOKUP($Y99,$BJ$31:$BN$54,4,0)</f>
        <v>0</v>
      </c>
      <c r="AC99" s="29">
        <f t="shared" si="23"/>
        <v>576</v>
      </c>
    </row>
    <row r="100" spans="1:29" x14ac:dyDescent="0.25">
      <c r="A100" s="1">
        <v>13</v>
      </c>
      <c r="B100" s="23" t="s">
        <v>85</v>
      </c>
      <c r="G100" s="9">
        <f t="shared" si="20"/>
        <v>702</v>
      </c>
      <c r="I100" s="1">
        <v>13</v>
      </c>
      <c r="J100" s="23" t="s">
        <v>81</v>
      </c>
      <c r="N100" s="9">
        <f t="shared" si="21"/>
        <v>396</v>
      </c>
      <c r="P100" s="1">
        <v>13</v>
      </c>
      <c r="Q100" s="10" t="s">
        <v>48</v>
      </c>
      <c r="R100" s="28"/>
      <c r="S100" s="28"/>
      <c r="T100" s="28"/>
      <c r="U100" s="11">
        <f>VLOOKUP($Q100,$Q$28:$V$49,5,0)+VLOOKUP($Q100,$BB$31:$BG$54,5,0)</f>
        <v>3</v>
      </c>
      <c r="V100" s="29">
        <f t="shared" si="22"/>
        <v>910</v>
      </c>
      <c r="X100" s="1">
        <v>12</v>
      </c>
      <c r="Y100" s="10" t="s">
        <v>50</v>
      </c>
      <c r="Z100" s="8"/>
      <c r="AA100" s="8"/>
      <c r="AB100" s="6">
        <f>VLOOKUP($Y100,$Y$28:$AC$49,4,0)+VLOOKUP($Y100,$BJ$31:$BN$54,4,0)</f>
        <v>0</v>
      </c>
      <c r="AC100" s="24">
        <f t="shared" si="23"/>
        <v>576</v>
      </c>
    </row>
    <row r="101" spans="1:29" x14ac:dyDescent="0.25">
      <c r="A101" s="1">
        <v>14</v>
      </c>
      <c r="B101" s="23" t="s">
        <v>60</v>
      </c>
      <c r="F101" s="9"/>
      <c r="G101" s="1">
        <f t="shared" si="20"/>
        <v>757</v>
      </c>
      <c r="H101" s="1"/>
      <c r="I101" s="1">
        <v>14</v>
      </c>
      <c r="J101" s="23" t="s">
        <v>60</v>
      </c>
      <c r="N101" s="1">
        <f t="shared" si="21"/>
        <v>408</v>
      </c>
      <c r="P101" s="1"/>
      <c r="Q101" s="23"/>
      <c r="V101" s="9"/>
      <c r="X101" s="1"/>
    </row>
    <row r="102" spans="1:29" x14ac:dyDescent="0.25">
      <c r="A102" s="1">
        <v>15</v>
      </c>
      <c r="B102" s="23" t="s">
        <v>64</v>
      </c>
      <c r="G102" s="9">
        <f t="shared" si="20"/>
        <v>802</v>
      </c>
      <c r="H102" s="1"/>
      <c r="I102" s="1">
        <v>15</v>
      </c>
      <c r="J102" s="23" t="s">
        <v>67</v>
      </c>
      <c r="N102" s="1">
        <f t="shared" si="21"/>
        <v>455</v>
      </c>
      <c r="P102" s="1"/>
      <c r="Q102" s="23"/>
      <c r="V102" s="9"/>
      <c r="X102" s="1"/>
    </row>
    <row r="103" spans="1:29" x14ac:dyDescent="0.25">
      <c r="A103" s="1">
        <v>16</v>
      </c>
      <c r="B103" s="23" t="s">
        <v>61</v>
      </c>
      <c r="F103" s="1"/>
      <c r="G103" s="1">
        <f t="shared" si="20"/>
        <v>837</v>
      </c>
      <c r="I103" s="1">
        <v>16</v>
      </c>
      <c r="J103" s="23" t="s">
        <v>62</v>
      </c>
      <c r="N103" s="1">
        <f t="shared" si="21"/>
        <v>499</v>
      </c>
      <c r="O103" s="2"/>
      <c r="P103" s="1"/>
      <c r="Q103" s="23"/>
      <c r="U103" s="9"/>
      <c r="V103" s="1"/>
      <c r="X103" s="1"/>
    </row>
    <row r="104" spans="1:29" x14ac:dyDescent="0.25">
      <c r="A104" s="1">
        <v>17</v>
      </c>
      <c r="B104" s="23" t="s">
        <v>83</v>
      </c>
      <c r="G104" s="9">
        <f t="shared" si="20"/>
        <v>899</v>
      </c>
      <c r="I104" s="1">
        <v>17</v>
      </c>
      <c r="J104" s="23" t="s">
        <v>72</v>
      </c>
      <c r="N104" s="1">
        <f t="shared" si="21"/>
        <v>564</v>
      </c>
      <c r="O104" s="2"/>
      <c r="P104" s="1"/>
      <c r="Q104" s="23"/>
    </row>
    <row r="105" spans="1:29" x14ac:dyDescent="0.25">
      <c r="A105" s="1">
        <v>18</v>
      </c>
      <c r="B105" s="23" t="s">
        <v>86</v>
      </c>
      <c r="G105" s="9">
        <f t="shared" si="20"/>
        <v>980</v>
      </c>
      <c r="I105" s="1">
        <v>18</v>
      </c>
      <c r="J105" s="23" t="s">
        <v>86</v>
      </c>
      <c r="N105" s="9">
        <f t="shared" si="21"/>
        <v>592</v>
      </c>
      <c r="P105" s="1"/>
      <c r="Q105" s="23"/>
    </row>
    <row r="106" spans="1:29" x14ac:dyDescent="0.25">
      <c r="A106" s="1">
        <v>19</v>
      </c>
      <c r="B106" s="23" t="s">
        <v>62</v>
      </c>
      <c r="F106" s="1"/>
      <c r="G106" s="1">
        <f t="shared" si="20"/>
        <v>986</v>
      </c>
      <c r="I106" s="1">
        <v>19</v>
      </c>
      <c r="J106" s="23" t="s">
        <v>69</v>
      </c>
      <c r="N106" s="1">
        <f t="shared" si="21"/>
        <v>666</v>
      </c>
      <c r="P106" s="1"/>
      <c r="Q106" s="23"/>
      <c r="T106" s="12" t="s">
        <v>0</v>
      </c>
      <c r="U106" s="13" t="s">
        <v>57</v>
      </c>
      <c r="V106" s="13"/>
      <c r="W106" s="13"/>
      <c r="X106" s="14"/>
      <c r="Y106" s="15" t="s">
        <v>11</v>
      </c>
      <c r="Z106" s="16" t="s">
        <v>10</v>
      </c>
    </row>
    <row r="107" spans="1:29" x14ac:dyDescent="0.25">
      <c r="A107" s="1"/>
      <c r="B107" s="23"/>
      <c r="F107" s="1"/>
      <c r="G107" s="1"/>
      <c r="I107" s="1"/>
      <c r="M107" s="1"/>
      <c r="P107" s="1"/>
      <c r="Q107" s="23"/>
      <c r="T107" s="17">
        <v>1</v>
      </c>
      <c r="U107" s="2" t="s">
        <v>47</v>
      </c>
      <c r="V107" s="2"/>
      <c r="W107" s="2"/>
      <c r="X107" s="2"/>
      <c r="Y107" s="3">
        <f t="shared" ref="Y107:Y115" si="24">VLOOKUP($U107,$Q$88:$V$105,5,0)+VLOOKUP($U107,$Y$88:$AC$105,4,0)</f>
        <v>33</v>
      </c>
      <c r="Z107" s="43">
        <f t="shared" ref="Z107:Z115" si="25">VLOOKUP($U107,$Q$88:$V$105,6,0)+VLOOKUP($U107,$Y$88:$AC$105,5,0)</f>
        <v>286</v>
      </c>
    </row>
    <row r="108" spans="1:29" x14ac:dyDescent="0.25">
      <c r="A108" s="1"/>
      <c r="B108" s="23"/>
      <c r="E108" s="12" t="s">
        <v>0</v>
      </c>
      <c r="F108" s="13" t="s">
        <v>57</v>
      </c>
      <c r="G108" s="13"/>
      <c r="H108" s="13"/>
      <c r="I108" s="14"/>
      <c r="J108" s="15" t="s">
        <v>11</v>
      </c>
      <c r="K108" s="16" t="s">
        <v>10</v>
      </c>
      <c r="M108" s="1"/>
      <c r="P108" s="1"/>
      <c r="Q108" s="23"/>
      <c r="T108" s="19">
        <v>2</v>
      </c>
      <c r="U108" t="s">
        <v>46</v>
      </c>
      <c r="Y108" s="1">
        <f t="shared" si="24"/>
        <v>31</v>
      </c>
      <c r="Z108" s="45">
        <f t="shared" si="25"/>
        <v>311</v>
      </c>
    </row>
    <row r="109" spans="1:29" x14ac:dyDescent="0.25">
      <c r="E109" s="17">
        <v>1</v>
      </c>
      <c r="F109" s="2" t="s">
        <v>42</v>
      </c>
      <c r="G109" s="2"/>
      <c r="H109" s="2"/>
      <c r="I109" s="2"/>
      <c r="J109" s="3">
        <f t="shared" ref="J109:J115" si="26">VLOOKUP($F109,$B$88:$G$107,5,0)+VLOOKUP($F109,$J$88:$N$107,4,0)</f>
        <v>25</v>
      </c>
      <c r="K109" s="18">
        <f t="shared" ref="K109:K115" si="27">VLOOKUP($F109,$B$88:$G$107,6,0)+VLOOKUP($F109,$J$88:$N$107,5,0)</f>
        <v>194</v>
      </c>
      <c r="M109" s="1"/>
      <c r="N109" s="1"/>
      <c r="P109" s="1"/>
      <c r="Q109" s="23"/>
      <c r="T109" s="19">
        <v>3</v>
      </c>
      <c r="U109" s="23" t="s">
        <v>43</v>
      </c>
      <c r="V109" s="23"/>
      <c r="W109" s="23"/>
      <c r="X109" s="23"/>
      <c r="Y109" s="38">
        <f t="shared" si="24"/>
        <v>29</v>
      </c>
      <c r="Z109" s="44">
        <f t="shared" si="25"/>
        <v>246</v>
      </c>
    </row>
    <row r="110" spans="1:29" x14ac:dyDescent="0.25">
      <c r="A110" s="2"/>
      <c r="B110" s="2"/>
      <c r="C110" s="2"/>
      <c r="D110" s="2"/>
      <c r="E110" s="19">
        <v>2</v>
      </c>
      <c r="F110" s="23" t="s">
        <v>838</v>
      </c>
      <c r="G110" s="23"/>
      <c r="H110" s="23"/>
      <c r="I110" s="23"/>
      <c r="J110" s="38">
        <f t="shared" si="26"/>
        <v>21</v>
      </c>
      <c r="K110" s="34">
        <f t="shared" si="27"/>
        <v>294</v>
      </c>
      <c r="L110" s="2"/>
      <c r="M110" s="3"/>
      <c r="N110" s="3"/>
      <c r="T110" s="19">
        <v>4</v>
      </c>
      <c r="U110" s="23" t="s">
        <v>40</v>
      </c>
      <c r="V110" s="23"/>
      <c r="W110" s="23"/>
      <c r="X110" s="23"/>
      <c r="Y110" s="38">
        <f t="shared" si="24"/>
        <v>23</v>
      </c>
      <c r="Z110" s="44">
        <f t="shared" si="25"/>
        <v>516</v>
      </c>
      <c r="AB110" s="1"/>
      <c r="AC110" s="1"/>
    </row>
    <row r="111" spans="1:29" x14ac:dyDescent="0.25">
      <c r="E111" s="19">
        <v>3</v>
      </c>
      <c r="F111" s="23" t="s">
        <v>41</v>
      </c>
      <c r="G111" s="23"/>
      <c r="H111" s="23"/>
      <c r="I111" s="23"/>
      <c r="J111" s="38">
        <f t="shared" si="26"/>
        <v>21</v>
      </c>
      <c r="K111" s="34">
        <f t="shared" si="27"/>
        <v>358</v>
      </c>
      <c r="M111" s="1"/>
      <c r="N111" s="1"/>
      <c r="O111" s="2"/>
      <c r="T111" s="19">
        <v>5</v>
      </c>
      <c r="U111" s="23" t="s">
        <v>49</v>
      </c>
      <c r="Y111" s="1">
        <f t="shared" si="24"/>
        <v>23</v>
      </c>
      <c r="Z111" s="45">
        <f t="shared" si="25"/>
        <v>523</v>
      </c>
      <c r="AB111" s="1"/>
      <c r="AC111" s="1"/>
    </row>
    <row r="112" spans="1:29" x14ac:dyDescent="0.25">
      <c r="E112" s="19">
        <v>4</v>
      </c>
      <c r="F112" t="s">
        <v>80</v>
      </c>
      <c r="J112" s="1">
        <f t="shared" si="26"/>
        <v>18</v>
      </c>
      <c r="K112" s="20">
        <f t="shared" si="27"/>
        <v>310</v>
      </c>
      <c r="M112" s="1"/>
      <c r="N112" s="1"/>
      <c r="O112" s="2"/>
      <c r="T112" s="19">
        <v>6</v>
      </c>
      <c r="U112" s="23" t="s">
        <v>51</v>
      </c>
      <c r="Y112" s="1">
        <f t="shared" si="24"/>
        <v>13</v>
      </c>
      <c r="Z112" s="45">
        <f t="shared" si="25"/>
        <v>740</v>
      </c>
      <c r="AB112" s="1"/>
      <c r="AC112" s="1"/>
    </row>
    <row r="113" spans="5:29" x14ac:dyDescent="0.25">
      <c r="E113" s="19">
        <v>5</v>
      </c>
      <c r="F113" s="23" t="s">
        <v>45</v>
      </c>
      <c r="G113" s="23"/>
      <c r="H113" s="23"/>
      <c r="I113" s="23"/>
      <c r="J113" s="38">
        <f t="shared" si="26"/>
        <v>13</v>
      </c>
      <c r="K113" s="44">
        <f t="shared" si="27"/>
        <v>588</v>
      </c>
      <c r="M113" s="1"/>
      <c r="N113" s="1"/>
      <c r="O113" s="2"/>
      <c r="T113" s="19">
        <v>7</v>
      </c>
      <c r="U113" s="23" t="s">
        <v>44</v>
      </c>
      <c r="V113" s="23"/>
      <c r="W113" s="23"/>
      <c r="X113" s="23"/>
      <c r="Y113" s="38">
        <f t="shared" si="24"/>
        <v>13</v>
      </c>
      <c r="Z113" s="44">
        <f t="shared" si="25"/>
        <v>766</v>
      </c>
    </row>
    <row r="114" spans="5:29" x14ac:dyDescent="0.25">
      <c r="E114" s="19">
        <v>6</v>
      </c>
      <c r="F114" s="23" t="s">
        <v>71</v>
      </c>
      <c r="G114" s="23"/>
      <c r="H114" s="23"/>
      <c r="I114" s="23"/>
      <c r="J114" s="38">
        <f t="shared" si="26"/>
        <v>8</v>
      </c>
      <c r="K114" s="44">
        <f t="shared" si="27"/>
        <v>762</v>
      </c>
      <c r="M114" s="1"/>
      <c r="N114" s="1"/>
      <c r="O114" s="2"/>
      <c r="T114" s="19">
        <v>8</v>
      </c>
      <c r="U114" t="s">
        <v>50</v>
      </c>
      <c r="Y114" s="1">
        <f t="shared" si="24"/>
        <v>3</v>
      </c>
      <c r="Z114" s="45">
        <f t="shared" si="25"/>
        <v>1455</v>
      </c>
      <c r="AB114" s="1"/>
      <c r="AC114" s="1"/>
    </row>
    <row r="115" spans="5:29" x14ac:dyDescent="0.25">
      <c r="E115" s="21">
        <v>7</v>
      </c>
      <c r="F115" s="47" t="s">
        <v>52</v>
      </c>
      <c r="G115" s="47"/>
      <c r="H115" s="47"/>
      <c r="I115" s="47"/>
      <c r="J115" s="50">
        <f t="shared" si="26"/>
        <v>6</v>
      </c>
      <c r="K115" s="55">
        <f t="shared" si="27"/>
        <v>905</v>
      </c>
      <c r="M115" s="1"/>
      <c r="N115" s="1"/>
      <c r="T115" s="21">
        <v>9</v>
      </c>
      <c r="U115" s="47" t="s">
        <v>48</v>
      </c>
      <c r="V115" s="47"/>
      <c r="W115" s="47"/>
      <c r="X115" s="47"/>
      <c r="Y115" s="50">
        <f t="shared" si="24"/>
        <v>3</v>
      </c>
      <c r="Z115" s="51">
        <f t="shared" si="25"/>
        <v>1486</v>
      </c>
      <c r="AB115" s="1"/>
      <c r="AC115" s="1"/>
    </row>
    <row r="116" spans="5:29" x14ac:dyDescent="0.25">
      <c r="AB116" s="1"/>
      <c r="AC116" s="1"/>
    </row>
  </sheetData>
  <sortState xmlns:xlrd2="http://schemas.microsoft.com/office/spreadsheetml/2017/richdata2" ref="U110:Z111">
    <sortCondition descending="1" ref="U110:U111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218"/>
  <sheetViews>
    <sheetView zoomScale="80" zoomScaleNormal="80" workbookViewId="0">
      <pane xSplit="12" ySplit="4" topLeftCell="M54" activePane="bottomRight" state="frozen"/>
      <selection activeCell="E24" sqref="E24"/>
      <selection pane="topRight" activeCell="E24" sqref="E24"/>
      <selection pane="bottomLeft" activeCell="E24" sqref="E24"/>
      <selection pane="bottomRight" activeCell="I67" sqref="I67"/>
    </sheetView>
  </sheetViews>
  <sheetFormatPr defaultRowHeight="15" customHeight="1" x14ac:dyDescent="0.25"/>
  <cols>
    <col min="1" max="1" width="5.6640625" bestFit="1" customWidth="1"/>
    <col min="2" max="3" width="4.109375" customWidth="1"/>
    <col min="4" max="4" width="5" bestFit="1" customWidth="1"/>
    <col min="5" max="5" width="5.5546875" bestFit="1" customWidth="1"/>
    <col min="6" max="6" width="7.5546875" bestFit="1" customWidth="1"/>
    <col min="7" max="7" width="10.33203125" bestFit="1" customWidth="1"/>
    <col min="8" max="8" width="18.109375" bestFit="1" customWidth="1"/>
    <col min="9" max="9" width="4.88671875" style="1" bestFit="1" customWidth="1"/>
    <col min="10" max="10" width="6.44140625" style="1" bestFit="1" customWidth="1"/>
    <col min="11" max="11" width="3.109375" style="1" customWidth="1"/>
    <col min="12" max="12" width="4.33203125" style="1" bestFit="1" customWidth="1"/>
    <col min="13" max="13" width="6.77734375" style="1" bestFit="1" customWidth="1"/>
    <col min="14" max="14" width="4.88671875" style="1" bestFit="1" customWidth="1"/>
    <col min="15" max="15" width="6.109375" style="1" bestFit="1" customWidth="1"/>
    <col min="16" max="16" width="5" style="1" bestFit="1" customWidth="1"/>
    <col min="17" max="17" width="4.88671875" style="1" customWidth="1"/>
    <col min="18" max="18" width="6.44140625" style="1" bestFit="1" customWidth="1"/>
    <col min="19" max="19" width="4.88671875" style="1" bestFit="1" customWidth="1"/>
    <col min="20" max="20" width="1.6640625" style="1" customWidth="1"/>
    <col min="21" max="21" width="6.77734375" style="1" bestFit="1" customWidth="1"/>
    <col min="22" max="22" width="4.88671875" style="1" customWidth="1"/>
    <col min="23" max="23" width="6.109375" style="1" bestFit="1" customWidth="1"/>
    <col min="24" max="24" width="5" style="1" customWidth="1"/>
    <col min="25" max="25" width="4.88671875" style="1" customWidth="1"/>
    <col min="26" max="26" width="6.109375" style="1" customWidth="1"/>
    <col min="27" max="27" width="4.88671875" style="1" customWidth="1"/>
    <col min="28" max="28" width="1.6640625" style="1" customWidth="1"/>
    <col min="29" max="29" width="4.88671875" style="1" bestFit="1" customWidth="1"/>
    <col min="30" max="30" width="4.88671875" style="1" customWidth="1"/>
    <col min="31" max="32" width="5" style="1" customWidth="1"/>
    <col min="33" max="33" width="4.5546875" style="1" customWidth="1"/>
    <col min="34" max="34" width="5.5546875" style="1" bestFit="1" customWidth="1"/>
    <col min="35" max="35" width="4.88671875" style="1" bestFit="1" customWidth="1"/>
    <col min="36" max="37" width="4.88671875" style="1" customWidth="1"/>
    <col min="38" max="38" width="1.6640625" style="1" customWidth="1"/>
    <col min="39" max="40" width="4.88671875" style="1" customWidth="1"/>
    <col min="41" max="42" width="5" style="1" customWidth="1"/>
    <col min="43" max="43" width="4.5546875" style="1" customWidth="1"/>
    <col min="44" max="47" width="4.88671875" style="1" customWidth="1"/>
    <col min="48" max="48" width="3.44140625" customWidth="1"/>
  </cols>
  <sheetData>
    <row r="1" spans="1:48" ht="49.95" customHeight="1" x14ac:dyDescent="0.25">
      <c r="A1" s="52" t="s">
        <v>78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4"/>
      <c r="M1"/>
      <c r="N1"/>
      <c r="O1" s="2"/>
      <c r="P1" s="2" t="s">
        <v>38</v>
      </c>
      <c r="R1" s="4"/>
      <c r="S1"/>
      <c r="T1"/>
      <c r="U1"/>
      <c r="W1"/>
      <c r="X1" s="2" t="s">
        <v>39</v>
      </c>
      <c r="Y1"/>
      <c r="Z1"/>
      <c r="AA1"/>
      <c r="AB1"/>
      <c r="AC1" s="4"/>
      <c r="AD1"/>
      <c r="AE1"/>
      <c r="AF1"/>
      <c r="AG1" s="2" t="s">
        <v>38</v>
      </c>
      <c r="AH1"/>
      <c r="AI1"/>
      <c r="AJ1" s="2"/>
      <c r="AK1"/>
      <c r="AL1"/>
      <c r="AM1"/>
      <c r="AN1"/>
      <c r="AO1"/>
      <c r="AP1"/>
      <c r="AQ1" s="2" t="s">
        <v>39</v>
      </c>
      <c r="AR1"/>
      <c r="AS1"/>
      <c r="AT1"/>
      <c r="AU1"/>
    </row>
    <row r="2" spans="1:48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20</v>
      </c>
      <c r="N2" s="3" t="s">
        <v>76</v>
      </c>
      <c r="O2" s="3" t="s">
        <v>33</v>
      </c>
      <c r="P2" s="3" t="s">
        <v>32</v>
      </c>
      <c r="Q2" s="3" t="s">
        <v>27</v>
      </c>
      <c r="R2" s="3" t="s">
        <v>77</v>
      </c>
      <c r="S2" s="3" t="s">
        <v>36</v>
      </c>
      <c r="T2" s="3"/>
      <c r="U2" s="3" t="s">
        <v>20</v>
      </c>
      <c r="V2" s="3" t="s">
        <v>76</v>
      </c>
      <c r="W2" s="3" t="s">
        <v>33</v>
      </c>
      <c r="X2" s="3" t="s">
        <v>32</v>
      </c>
      <c r="Y2" s="3" t="s">
        <v>27</v>
      </c>
      <c r="Z2" s="3" t="s">
        <v>77</v>
      </c>
      <c r="AA2" s="3" t="s">
        <v>36</v>
      </c>
      <c r="AB2" s="3"/>
      <c r="AC2" s="3" t="s">
        <v>30</v>
      </c>
      <c r="AD2" s="3" t="s">
        <v>18</v>
      </c>
      <c r="AE2" s="3" t="s">
        <v>37</v>
      </c>
      <c r="AF2" s="3" t="s">
        <v>21</v>
      </c>
      <c r="AG2" s="3" t="s">
        <v>24</v>
      </c>
      <c r="AH2" s="3" t="s">
        <v>19</v>
      </c>
      <c r="AI2" s="3" t="s">
        <v>23</v>
      </c>
      <c r="AJ2" s="3" t="s">
        <v>25</v>
      </c>
      <c r="AK2" s="3" t="s">
        <v>22</v>
      </c>
      <c r="AL2" s="3"/>
      <c r="AM2" s="3" t="s">
        <v>30</v>
      </c>
      <c r="AN2" s="3" t="s">
        <v>18</v>
      </c>
      <c r="AO2" s="3" t="s">
        <v>37</v>
      </c>
      <c r="AP2" s="3" t="s">
        <v>21</v>
      </c>
      <c r="AQ2" s="3" t="s">
        <v>24</v>
      </c>
      <c r="AR2" s="3" t="s">
        <v>19</v>
      </c>
      <c r="AS2" s="3" t="s">
        <v>23</v>
      </c>
      <c r="AT2" s="3" t="s">
        <v>25</v>
      </c>
      <c r="AU2" s="3" t="s">
        <v>22</v>
      </c>
    </row>
    <row r="3" spans="1:48" ht="15" customHeight="1" x14ac:dyDescent="0.25">
      <c r="A3" s="4" t="str">
        <f>Team!A2</f>
        <v>RACE 2 - Watford 10k - Wednesday 4th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SUM(SMALL(M$5:M$197,{1,2,3,4,5,6,7,8}))</f>
        <v>295</v>
      </c>
      <c r="N3" s="5">
        <f>SUM(SMALL(N$5:N$197,{1,2,3,4,5,6,7,8}))</f>
        <v>285</v>
      </c>
      <c r="O3" s="5">
        <f>SUM(SMALL(O$5:O$197,{1,2,3,4,5,6,7,8}))</f>
        <v>400</v>
      </c>
      <c r="P3" s="5">
        <f>SUM(SMALL(P$5:P$197,{1,2,3,4,5,6,7,8}))</f>
        <v>88</v>
      </c>
      <c r="Q3" s="5">
        <f>SUM(SMALL(Q$5:Q$197,{1,2,3,4,5,6,7,8}))</f>
        <v>308</v>
      </c>
      <c r="R3" s="5">
        <f>SUM(SMALL(R$5:R$197,{1,2,3,4,5,6,7,8}))</f>
        <v>309</v>
      </c>
      <c r="S3" s="5">
        <f>SUM(SMALL(S$5:S$197,{1,2,3,4,5,6,7,8}))</f>
        <v>180</v>
      </c>
      <c r="T3" s="3"/>
      <c r="U3" s="5">
        <f>SUM(SMALL(U$5:U$197,{1,2,3,4}))</f>
        <v>50</v>
      </c>
      <c r="V3" s="5">
        <f>SUM(SMALL(V$5:V$197,{1,2,3,4}))</f>
        <v>62</v>
      </c>
      <c r="W3" s="5">
        <f>SUM(SMALL(W$5:W$197,{1,2,3,4}))</f>
        <v>112</v>
      </c>
      <c r="X3" s="5">
        <f>SUM(SMALL(X$5:X$197,{1,2,3,4}))</f>
        <v>36</v>
      </c>
      <c r="Y3" s="5">
        <f>SUM(SMALL(Y$5:Y$197,{1,2,3,4}))</f>
        <v>73</v>
      </c>
      <c r="Z3" s="5">
        <f>SUM(SMALL(Z$5:Z$197,{1,2,3,4}))</f>
        <v>79</v>
      </c>
      <c r="AA3" s="5">
        <f>SUM(SMALL(AA$5:AA$197,{1,2,3,4}))</f>
        <v>45</v>
      </c>
      <c r="AB3" s="3"/>
      <c r="AC3" s="5">
        <f>SUM(SMALL(AC$5:AC$197,{1,2,3,4,5,6,7,8}))</f>
        <v>175</v>
      </c>
      <c r="AD3" s="5">
        <f>SUM(SMALL(AD$5:AD$197,{1,2,3,4,5,6,7,8}))</f>
        <v>339</v>
      </c>
      <c r="AE3" s="5">
        <f>SUM(SMALL(AE$5:AE$197,{1,2,3,4,5,6,7,8}))</f>
        <v>181</v>
      </c>
      <c r="AF3" s="5">
        <f>SUM(SMALL(AF$5:AF$197,{1,2,3,4,5,6,7,8}))</f>
        <v>171</v>
      </c>
      <c r="AG3" s="5">
        <f>SUM(SMALL(AG$5:AG$197,{1,2,3,4,5,6,7,8}))</f>
        <v>648</v>
      </c>
      <c r="AH3" s="5">
        <f>SUM(SMALL(AH$5:AH$197,{1,2,3,4,5,6,7,8}))</f>
        <v>648</v>
      </c>
      <c r="AI3" s="5">
        <f>SUM(SMALL(AI$5:AI$197,{1,2,3,4,5,6,7,8}))</f>
        <v>169</v>
      </c>
      <c r="AJ3" s="5">
        <f>SUM(SMALL(AJ$5:AJ$197,{1,2,3,4,5,6,7,8}))</f>
        <v>287</v>
      </c>
      <c r="AK3" s="5">
        <f>SUM(SMALL(AK$5:AK$197,{1,2,3,4,5,6,7,8}))</f>
        <v>478</v>
      </c>
      <c r="AL3" s="3"/>
      <c r="AM3" s="5">
        <f>SUM(SMALL(AM$5:AM$197,{1,2,3,4}))</f>
        <v>60</v>
      </c>
      <c r="AN3" s="5">
        <f>SUM(SMALL(AN$5:AN$197,{1,2,3,4}))</f>
        <v>143</v>
      </c>
      <c r="AO3" s="5">
        <f>SUM(SMALL(AO$5:AO$197,{1,2,3,4}))</f>
        <v>44</v>
      </c>
      <c r="AP3" s="5">
        <f>SUM(SMALL(AP$5:AP$197,{1,2,3,4}))</f>
        <v>28</v>
      </c>
      <c r="AQ3" s="5">
        <f>SUM(SMALL(AQ$5:AQ$197,{1,2,3,4}))</f>
        <v>288</v>
      </c>
      <c r="AR3" s="5">
        <f>SUM(SMALL(AR$5:AR$197,{1,2,3,4}))</f>
        <v>288</v>
      </c>
      <c r="AS3" s="5">
        <f>SUM(SMALL(AS$5:AS$197,{1,2,3,4}))</f>
        <v>55</v>
      </c>
      <c r="AT3" s="5">
        <f>SUM(SMALL(AT$5:AT$197,{1,2,3,4}))</f>
        <v>48</v>
      </c>
      <c r="AU3" s="5">
        <f>SUM(SMALL(AU$5:AU$197,{1,2,3,4}))</f>
        <v>178</v>
      </c>
    </row>
    <row r="4" spans="1:48" s="2" customFormat="1" ht="15" customHeight="1" x14ac:dyDescent="0.25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COUNT(SMALL(M$5:M$197,{1,2,3,4,5,6,7,8}))</f>
        <v>8</v>
      </c>
      <c r="N4" s="5">
        <f>COUNT(SMALL(N$5:N$197,{1,2,3,4,5,6,7,8}))</f>
        <v>8</v>
      </c>
      <c r="O4" s="5">
        <f>COUNT(SMALL(O$5:O$197,{1,2,3,4,5,6,7,8}))</f>
        <v>8</v>
      </c>
      <c r="P4" s="5">
        <f>COUNT(SMALL(P$5:P$197,{1,2,3,4,5,6,7,8}))</f>
        <v>8</v>
      </c>
      <c r="Q4" s="5">
        <f>COUNT(SMALL(Q$5:Q$197,{1,2,3,4,5,6,7,8}))</f>
        <v>8</v>
      </c>
      <c r="R4" s="5">
        <f>COUNT(SMALL(R$5:R$197,{1,2,3,4,5,6,7,8}))</f>
        <v>8</v>
      </c>
      <c r="S4" s="5">
        <f>COUNT(SMALL(S$5:S$197,{1,2,3,4,5,6,7,8}))</f>
        <v>8</v>
      </c>
      <c r="T4" s="3"/>
      <c r="U4" s="5">
        <f>COUNT(SMALL(U$5:U$197,{1,2,3,4}))</f>
        <v>4</v>
      </c>
      <c r="V4" s="5">
        <f>COUNT(SMALL(V$5:V$197,{1,2,3,4}))</f>
        <v>4</v>
      </c>
      <c r="W4" s="5">
        <f>COUNT(SMALL(W$5:W$197,{1,2,3,4}))</f>
        <v>4</v>
      </c>
      <c r="X4" s="5">
        <f>COUNT(SMALL(X$5:X$197,{1,2,3,4}))</f>
        <v>4</v>
      </c>
      <c r="Y4" s="5">
        <f>COUNT(SMALL(Y$5:Y$197,{1,2,3,4}))</f>
        <v>4</v>
      </c>
      <c r="Z4" s="5">
        <f>COUNT(SMALL(Z$5:Z$197,{1,2,3,4}))</f>
        <v>4</v>
      </c>
      <c r="AA4" s="5">
        <f>COUNT(SMALL(AA$5:AA$197,{1,2,3,4}))</f>
        <v>4</v>
      </c>
      <c r="AB4" s="3"/>
      <c r="AC4" s="5">
        <f>COUNT(SMALL(AC$5:AC$197,{1,2,3,4,5,6,7,8}))</f>
        <v>8</v>
      </c>
      <c r="AD4" s="5">
        <f>COUNT(SMALL(AD$5:AD$197,{1,2,3,4,5,6,7,8}))</f>
        <v>8</v>
      </c>
      <c r="AE4" s="5">
        <f>COUNT(SMALL(AE$5:AE$197,{1,2,3,4,5,6,7,8}))</f>
        <v>8</v>
      </c>
      <c r="AF4" s="5">
        <f>COUNT(SMALL(AF$5:AF$197,{1,2,3,4,5,6,7,8}))</f>
        <v>8</v>
      </c>
      <c r="AG4" s="5">
        <f>COUNT(SMALL(AG$5:AG$197,{1,2,3,4,5,6,7,8}))</f>
        <v>8</v>
      </c>
      <c r="AH4" s="5">
        <f>COUNT(SMALL(AH$5:AH$197,{1,2,3,4,5,6,7,8}))</f>
        <v>8</v>
      </c>
      <c r="AI4" s="5">
        <f>COUNT(SMALL(AI$5:AI$197,{1,2,3,4,5,6,7,8}))</f>
        <v>8</v>
      </c>
      <c r="AJ4" s="5">
        <f>COUNT(SMALL(AJ$5:AJ$197,{1,2,3,4,5,6,7,8}))</f>
        <v>8</v>
      </c>
      <c r="AK4" s="5">
        <f>COUNT(SMALL(AK$5:AK$197,{1,2,3,4,5,6,7,8}))</f>
        <v>8</v>
      </c>
      <c r="AL4" s="3"/>
      <c r="AM4" s="5">
        <f>COUNT(SMALL(AM$5:AM$197,{1,2,3,4}))</f>
        <v>4</v>
      </c>
      <c r="AN4" s="5">
        <f>COUNT(SMALL(AN$5:AN$197,{1,2,3,4}))</f>
        <v>4</v>
      </c>
      <c r="AO4" s="5">
        <f>COUNT(SMALL(AO$5:AO$197,{1,2,3,4}))</f>
        <v>4</v>
      </c>
      <c r="AP4" s="5">
        <f>COUNT(SMALL(AP$5:AP$197,{1,2,3,4}))</f>
        <v>4</v>
      </c>
      <c r="AQ4" s="5">
        <f>COUNT(SMALL(AQ$5:AQ$197,{1,2,3,4}))</f>
        <v>4</v>
      </c>
      <c r="AR4" s="5">
        <f>COUNT(SMALL(AR$5:AR$197,{1,2,3,4}))</f>
        <v>4</v>
      </c>
      <c r="AS4" s="5">
        <f>COUNT(SMALL(AS$5:AS$197,{1,2,3,4}))</f>
        <v>4</v>
      </c>
      <c r="AT4" s="5">
        <f>COUNT(SMALL(AT$5:AT$197,{1,2,3,4}))</f>
        <v>4</v>
      </c>
      <c r="AU4" s="5">
        <f>COUNT(SMALL(AU$5:AU$197,{1,2,3,4}))</f>
        <v>4</v>
      </c>
      <c r="AV4"/>
    </row>
    <row r="5" spans="1:48" ht="15" customHeight="1" x14ac:dyDescent="0.3">
      <c r="A5" s="42">
        <v>49</v>
      </c>
      <c r="B5" s="42">
        <v>1</v>
      </c>
      <c r="C5" s="42"/>
      <c r="D5" s="42"/>
      <c r="E5" s="42">
        <v>936</v>
      </c>
      <c r="F5" s="48">
        <v>2.704861111111111E-2</v>
      </c>
      <c r="G5" s="41" t="s">
        <v>91</v>
      </c>
      <c r="H5" s="41" t="s">
        <v>92</v>
      </c>
      <c r="I5" s="42" t="s">
        <v>93</v>
      </c>
      <c r="J5" s="42" t="s">
        <v>36</v>
      </c>
      <c r="K5" s="42">
        <v>2</v>
      </c>
      <c r="L5" s="42" t="s">
        <v>34</v>
      </c>
      <c r="M5" s="11"/>
      <c r="N5" s="6"/>
      <c r="O5" s="11"/>
      <c r="P5" s="11"/>
      <c r="Q5" s="6"/>
      <c r="R5" s="11"/>
      <c r="S5" s="6">
        <f>$B5</f>
        <v>1</v>
      </c>
      <c r="U5" s="6"/>
      <c r="V5" s="6"/>
      <c r="W5" s="6"/>
      <c r="X5" s="6"/>
      <c r="Y5" s="6"/>
      <c r="Z5" s="6"/>
      <c r="AA5" s="6"/>
      <c r="AC5" s="6"/>
      <c r="AD5" s="11"/>
      <c r="AE5" s="6"/>
      <c r="AF5" s="6"/>
      <c r="AG5" s="6"/>
      <c r="AH5" s="6"/>
      <c r="AI5" s="6"/>
      <c r="AJ5" s="6"/>
      <c r="AK5" s="6"/>
      <c r="AM5" s="6"/>
      <c r="AN5" s="6"/>
      <c r="AO5" s="6"/>
      <c r="AP5" s="6"/>
      <c r="AQ5" s="6"/>
      <c r="AR5" s="6"/>
      <c r="AS5" s="6"/>
      <c r="AT5" s="6"/>
      <c r="AU5" s="6"/>
    </row>
    <row r="6" spans="1:48" ht="15" customHeight="1" x14ac:dyDescent="0.3">
      <c r="A6" s="42">
        <v>77</v>
      </c>
      <c r="B6" s="42">
        <v>2</v>
      </c>
      <c r="C6" s="42">
        <v>1</v>
      </c>
      <c r="D6" s="42">
        <v>1</v>
      </c>
      <c r="E6" s="42">
        <v>981</v>
      </c>
      <c r="F6" s="48">
        <v>2.8287037037037038E-2</v>
      </c>
      <c r="G6" s="41" t="s">
        <v>139</v>
      </c>
      <c r="H6" s="41" t="s">
        <v>140</v>
      </c>
      <c r="I6" s="42" t="s">
        <v>141</v>
      </c>
      <c r="J6" s="42" t="s">
        <v>77</v>
      </c>
      <c r="K6" s="42">
        <v>2</v>
      </c>
      <c r="L6" s="42" t="s">
        <v>34</v>
      </c>
      <c r="M6" s="11"/>
      <c r="N6" s="6"/>
      <c r="O6" s="6"/>
      <c r="P6" s="6"/>
      <c r="Q6" s="6"/>
      <c r="R6" s="6">
        <f>$B6</f>
        <v>2</v>
      </c>
      <c r="S6" s="11"/>
      <c r="U6" s="6"/>
      <c r="V6" s="6"/>
      <c r="W6" s="6"/>
      <c r="X6" s="6"/>
      <c r="Y6" s="6"/>
      <c r="Z6" s="6">
        <f>$D6</f>
        <v>1</v>
      </c>
      <c r="AA6" s="6"/>
      <c r="AC6" s="6"/>
      <c r="AD6" s="6"/>
      <c r="AE6" s="11"/>
      <c r="AF6" s="11"/>
      <c r="AG6" s="6"/>
      <c r="AH6" s="6"/>
      <c r="AI6" s="6"/>
      <c r="AJ6" s="6"/>
      <c r="AK6" s="6"/>
      <c r="AM6" s="6"/>
      <c r="AN6" s="6"/>
      <c r="AO6" s="6"/>
      <c r="AP6" s="6"/>
      <c r="AQ6" s="6"/>
      <c r="AR6" s="6"/>
      <c r="AS6" s="6"/>
      <c r="AT6" s="6"/>
      <c r="AU6" s="6"/>
    </row>
    <row r="7" spans="1:48" ht="15" customHeight="1" x14ac:dyDescent="0.3">
      <c r="A7" s="42">
        <v>94</v>
      </c>
      <c r="B7" s="42">
        <v>3</v>
      </c>
      <c r="C7" s="42"/>
      <c r="D7" s="42"/>
      <c r="E7" s="42">
        <v>1003</v>
      </c>
      <c r="F7" s="48">
        <v>2.8819444444444443E-2</v>
      </c>
      <c r="G7" s="41" t="s">
        <v>94</v>
      </c>
      <c r="H7" s="41" t="s">
        <v>95</v>
      </c>
      <c r="I7" s="42" t="s">
        <v>93</v>
      </c>
      <c r="J7" s="42" t="s">
        <v>77</v>
      </c>
      <c r="K7" s="42">
        <v>2</v>
      </c>
      <c r="L7" s="42" t="s">
        <v>34</v>
      </c>
      <c r="M7" s="6"/>
      <c r="N7" s="6"/>
      <c r="O7" s="11"/>
      <c r="P7" s="11"/>
      <c r="Q7" s="6"/>
      <c r="R7" s="6">
        <f>$B7</f>
        <v>3</v>
      </c>
      <c r="S7" s="6"/>
      <c r="U7" s="6"/>
      <c r="V7" s="6"/>
      <c r="W7" s="6"/>
      <c r="X7" s="6"/>
      <c r="Y7" s="6"/>
      <c r="Z7" s="6"/>
      <c r="AA7" s="6"/>
      <c r="AC7" s="6"/>
      <c r="AD7" s="11"/>
      <c r="AE7" s="11"/>
      <c r="AF7" s="11"/>
      <c r="AG7" s="6"/>
      <c r="AH7" s="6"/>
      <c r="AI7" s="11"/>
      <c r="AJ7" s="6"/>
      <c r="AK7" s="6"/>
      <c r="AM7" s="6"/>
      <c r="AN7" s="6"/>
      <c r="AO7" s="6"/>
      <c r="AP7" s="6"/>
      <c r="AQ7" s="6"/>
      <c r="AR7" s="6"/>
      <c r="AS7" s="6"/>
      <c r="AT7" s="6"/>
      <c r="AU7" s="6"/>
    </row>
    <row r="8" spans="1:48" ht="15" customHeight="1" x14ac:dyDescent="0.3">
      <c r="A8" s="42">
        <v>98</v>
      </c>
      <c r="B8" s="42">
        <v>4</v>
      </c>
      <c r="C8" s="42"/>
      <c r="D8" s="42"/>
      <c r="E8" s="42">
        <v>1163</v>
      </c>
      <c r="F8" s="48">
        <v>2.9097222222222222E-2</v>
      </c>
      <c r="G8" s="41" t="s">
        <v>96</v>
      </c>
      <c r="H8" s="41" t="s">
        <v>97</v>
      </c>
      <c r="I8" s="42" t="s">
        <v>93</v>
      </c>
      <c r="J8" s="42" t="s">
        <v>32</v>
      </c>
      <c r="K8" s="42">
        <v>2</v>
      </c>
      <c r="L8" s="42" t="s">
        <v>34</v>
      </c>
      <c r="M8" s="11"/>
      <c r="N8" s="11"/>
      <c r="O8" s="11"/>
      <c r="P8" s="6">
        <f>$B8</f>
        <v>4</v>
      </c>
      <c r="Q8" s="6"/>
      <c r="R8" s="11"/>
      <c r="S8" s="6"/>
      <c r="U8" s="6"/>
      <c r="V8" s="6"/>
      <c r="W8" s="6"/>
      <c r="X8" s="6"/>
      <c r="Y8" s="6"/>
      <c r="Z8" s="6"/>
      <c r="AA8" s="6"/>
      <c r="AC8" s="6"/>
      <c r="AD8" s="11"/>
      <c r="AE8" s="11"/>
      <c r="AF8" s="11"/>
      <c r="AG8" s="6"/>
      <c r="AH8" s="6"/>
      <c r="AI8" s="11"/>
      <c r="AJ8" s="6"/>
      <c r="AK8" s="6"/>
      <c r="AM8" s="6"/>
      <c r="AN8" s="6"/>
      <c r="AO8" s="6"/>
      <c r="AP8" s="6"/>
      <c r="AQ8" s="6"/>
      <c r="AR8" s="6"/>
      <c r="AS8" s="6"/>
      <c r="AT8" s="6"/>
      <c r="AU8" s="6"/>
    </row>
    <row r="9" spans="1:48" ht="15" customHeight="1" x14ac:dyDescent="0.3">
      <c r="A9" s="42">
        <v>105</v>
      </c>
      <c r="B9" s="42">
        <v>5</v>
      </c>
      <c r="C9" s="42"/>
      <c r="D9" s="42"/>
      <c r="E9" s="42">
        <v>1166</v>
      </c>
      <c r="F9" s="48">
        <v>2.9421296296296296E-2</v>
      </c>
      <c r="G9" s="41" t="s">
        <v>98</v>
      </c>
      <c r="H9" s="41" t="s">
        <v>99</v>
      </c>
      <c r="I9" s="42" t="s">
        <v>93</v>
      </c>
      <c r="J9" s="42" t="s">
        <v>32</v>
      </c>
      <c r="K9" s="42">
        <v>2</v>
      </c>
      <c r="L9" s="42" t="s">
        <v>34</v>
      </c>
      <c r="M9" s="6"/>
      <c r="N9" s="11"/>
      <c r="O9" s="6"/>
      <c r="P9" s="6">
        <f>$B9</f>
        <v>5</v>
      </c>
      <c r="Q9" s="6"/>
      <c r="R9" s="11"/>
      <c r="S9" s="6"/>
      <c r="U9" s="6"/>
      <c r="V9" s="6"/>
      <c r="W9" s="6"/>
      <c r="X9" s="6"/>
      <c r="Y9" s="6"/>
      <c r="Z9" s="6"/>
      <c r="AA9" s="6"/>
      <c r="AC9" s="6"/>
      <c r="AD9" s="11"/>
      <c r="AE9" s="6"/>
      <c r="AF9" s="6"/>
      <c r="AG9" s="6"/>
      <c r="AH9" s="6"/>
      <c r="AI9" s="11"/>
      <c r="AJ9" s="6"/>
      <c r="AK9" s="6"/>
      <c r="AM9" s="6"/>
      <c r="AN9" s="6"/>
      <c r="AO9" s="6"/>
      <c r="AP9" s="6"/>
      <c r="AQ9" s="6"/>
      <c r="AR9" s="6"/>
      <c r="AS9" s="6"/>
      <c r="AT9" s="6"/>
      <c r="AU9" s="6"/>
    </row>
    <row r="10" spans="1:48" ht="15" customHeight="1" x14ac:dyDescent="0.3">
      <c r="A10" s="42">
        <v>124</v>
      </c>
      <c r="B10" s="42">
        <v>1</v>
      </c>
      <c r="C10" s="42">
        <v>1</v>
      </c>
      <c r="D10" s="42">
        <v>1</v>
      </c>
      <c r="E10" s="42">
        <v>1727</v>
      </c>
      <c r="F10" s="48">
        <v>2.9988425925925922E-2</v>
      </c>
      <c r="G10" s="41" t="s">
        <v>249</v>
      </c>
      <c r="H10" s="41" t="s">
        <v>323</v>
      </c>
      <c r="I10" s="42" t="s">
        <v>141</v>
      </c>
      <c r="J10" s="42" t="s">
        <v>25</v>
      </c>
      <c r="K10" s="42">
        <v>3</v>
      </c>
      <c r="L10" s="42" t="s">
        <v>34</v>
      </c>
      <c r="M10" s="6"/>
      <c r="N10" s="6"/>
      <c r="O10" s="11"/>
      <c r="P10" s="11"/>
      <c r="Q10" s="6"/>
      <c r="R10" s="11"/>
      <c r="S10" s="6"/>
      <c r="U10" s="6"/>
      <c r="V10" s="6"/>
      <c r="W10" s="6"/>
      <c r="X10" s="6"/>
      <c r="Y10" s="6"/>
      <c r="Z10" s="6"/>
      <c r="AA10" s="6"/>
      <c r="AC10" s="6"/>
      <c r="AD10" s="11"/>
      <c r="AE10" s="11"/>
      <c r="AF10" s="11"/>
      <c r="AG10" s="6"/>
      <c r="AH10" s="6"/>
      <c r="AI10" s="11"/>
      <c r="AJ10" s="6">
        <f>$B10</f>
        <v>1</v>
      </c>
      <c r="AK10" s="6"/>
      <c r="AM10" s="6"/>
      <c r="AN10" s="6"/>
      <c r="AO10" s="6"/>
      <c r="AP10" s="6"/>
      <c r="AQ10" s="6"/>
      <c r="AR10" s="6"/>
      <c r="AS10" s="6"/>
      <c r="AT10" s="6">
        <f>$D10</f>
        <v>1</v>
      </c>
      <c r="AU10" s="6"/>
    </row>
    <row r="11" spans="1:48" ht="15" customHeight="1" x14ac:dyDescent="0.3">
      <c r="A11" s="42">
        <v>127</v>
      </c>
      <c r="B11" s="42">
        <v>2</v>
      </c>
      <c r="C11" s="42"/>
      <c r="D11" s="42"/>
      <c r="E11" s="42">
        <v>1610</v>
      </c>
      <c r="F11" s="48">
        <v>3.0011574074074076E-2</v>
      </c>
      <c r="G11" s="41" t="s">
        <v>283</v>
      </c>
      <c r="H11" s="41" t="s">
        <v>291</v>
      </c>
      <c r="I11" s="42" t="s">
        <v>93</v>
      </c>
      <c r="J11" s="42" t="s">
        <v>30</v>
      </c>
      <c r="K11" s="42">
        <v>3</v>
      </c>
      <c r="L11" s="42" t="s">
        <v>34</v>
      </c>
      <c r="M11" s="6"/>
      <c r="N11" s="11"/>
      <c r="O11" s="6"/>
      <c r="P11" s="11"/>
      <c r="Q11" s="6"/>
      <c r="R11" s="11"/>
      <c r="S11" s="6"/>
      <c r="U11" s="6"/>
      <c r="V11" s="6"/>
      <c r="W11" s="6"/>
      <c r="X11" s="6"/>
      <c r="Y11" s="6"/>
      <c r="Z11" s="6"/>
      <c r="AA11" s="6"/>
      <c r="AC11" s="6">
        <f>$B11</f>
        <v>2</v>
      </c>
      <c r="AD11" s="11"/>
      <c r="AE11" s="11"/>
      <c r="AF11" s="11"/>
      <c r="AG11" s="6"/>
      <c r="AH11" s="6"/>
      <c r="AI11" s="11"/>
      <c r="AJ11" s="11"/>
      <c r="AK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8" ht="15" customHeight="1" x14ac:dyDescent="0.3">
      <c r="A12" s="42">
        <v>131</v>
      </c>
      <c r="B12" s="42">
        <v>3</v>
      </c>
      <c r="C12" s="42"/>
      <c r="D12" s="42"/>
      <c r="E12" s="42">
        <v>1800</v>
      </c>
      <c r="F12" s="48">
        <v>3.0208333333333334E-2</v>
      </c>
      <c r="G12" s="41" t="s">
        <v>292</v>
      </c>
      <c r="H12" s="41" t="s">
        <v>293</v>
      </c>
      <c r="I12" s="42" t="s">
        <v>93</v>
      </c>
      <c r="J12" s="42" t="s">
        <v>18</v>
      </c>
      <c r="K12" s="42">
        <v>3</v>
      </c>
      <c r="L12" s="42" t="s">
        <v>34</v>
      </c>
      <c r="M12" s="6"/>
      <c r="N12" s="11"/>
      <c r="O12" s="11"/>
      <c r="P12" s="11"/>
      <c r="Q12" s="11"/>
      <c r="R12" s="11"/>
      <c r="S12" s="6"/>
      <c r="U12" s="6"/>
      <c r="V12" s="6"/>
      <c r="W12" s="6"/>
      <c r="X12" s="6"/>
      <c r="Y12" s="6"/>
      <c r="Z12" s="6"/>
      <c r="AA12" s="6"/>
      <c r="AC12" s="6"/>
      <c r="AD12" s="6">
        <f>$B12</f>
        <v>3</v>
      </c>
      <c r="AE12" s="11"/>
      <c r="AF12" s="11"/>
      <c r="AG12" s="6"/>
      <c r="AH12" s="6"/>
      <c r="AI12" s="11"/>
      <c r="AJ12" s="6"/>
      <c r="AK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8" ht="15" customHeight="1" x14ac:dyDescent="0.3">
      <c r="A13" s="42">
        <v>134</v>
      </c>
      <c r="B13" s="42">
        <v>6</v>
      </c>
      <c r="C13" s="42">
        <v>1</v>
      </c>
      <c r="D13" s="42">
        <v>2</v>
      </c>
      <c r="E13" s="42">
        <v>1200</v>
      </c>
      <c r="F13" s="48">
        <v>3.0347222222222223E-2</v>
      </c>
      <c r="G13" s="41" t="s">
        <v>142</v>
      </c>
      <c r="H13" s="41" t="s">
        <v>143</v>
      </c>
      <c r="I13" s="42" t="s">
        <v>144</v>
      </c>
      <c r="J13" s="42" t="s">
        <v>32</v>
      </c>
      <c r="K13" s="42">
        <v>2</v>
      </c>
      <c r="L13" s="42" t="s">
        <v>34</v>
      </c>
      <c r="M13" s="6"/>
      <c r="N13" s="6"/>
      <c r="O13" s="6"/>
      <c r="P13" s="6">
        <f>$B13</f>
        <v>6</v>
      </c>
      <c r="Q13" s="6"/>
      <c r="R13" s="6"/>
      <c r="S13" s="6"/>
      <c r="U13" s="6"/>
      <c r="V13" s="6"/>
      <c r="W13" s="6"/>
      <c r="X13" s="6">
        <f>$D13</f>
        <v>2</v>
      </c>
      <c r="Y13" s="6"/>
      <c r="Z13" s="6"/>
      <c r="AA13" s="6"/>
      <c r="AC13" s="11"/>
      <c r="AD13" s="6"/>
      <c r="AE13" s="6"/>
      <c r="AF13" s="6"/>
      <c r="AG13" s="6"/>
      <c r="AH13" s="11"/>
      <c r="AI13" s="6"/>
      <c r="AJ13" s="11"/>
      <c r="AK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8" ht="15" customHeight="1" x14ac:dyDescent="0.3">
      <c r="A14" s="42">
        <v>152</v>
      </c>
      <c r="B14" s="42">
        <v>7</v>
      </c>
      <c r="C14" s="42"/>
      <c r="D14" s="42"/>
      <c r="E14" s="42">
        <v>1165</v>
      </c>
      <c r="F14" s="48">
        <v>3.1122685185185187E-2</v>
      </c>
      <c r="G14" s="41" t="s">
        <v>100</v>
      </c>
      <c r="H14" s="41" t="s">
        <v>99</v>
      </c>
      <c r="I14" s="42" t="s">
        <v>93</v>
      </c>
      <c r="J14" s="42" t="s">
        <v>32</v>
      </c>
      <c r="K14" s="42">
        <v>2</v>
      </c>
      <c r="L14" s="42" t="s">
        <v>34</v>
      </c>
      <c r="M14" s="6"/>
      <c r="N14" s="11"/>
      <c r="O14" s="11"/>
      <c r="P14" s="6">
        <f>$B14</f>
        <v>7</v>
      </c>
      <c r="Q14" s="11"/>
      <c r="R14" s="6"/>
      <c r="S14" s="6"/>
      <c r="U14" s="6"/>
      <c r="V14" s="6"/>
      <c r="W14" s="6"/>
      <c r="X14" s="6"/>
      <c r="Y14" s="6"/>
      <c r="Z14" s="6"/>
      <c r="AA14" s="6"/>
      <c r="AC14" s="11"/>
      <c r="AD14" s="11"/>
      <c r="AE14" s="6"/>
      <c r="AF14" s="6"/>
      <c r="AG14" s="11"/>
      <c r="AH14" s="11"/>
      <c r="AI14" s="6"/>
      <c r="AJ14" s="6"/>
      <c r="AK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8" ht="15" customHeight="1" x14ac:dyDescent="0.3">
      <c r="A15" s="42">
        <v>167</v>
      </c>
      <c r="B15" s="42">
        <v>4</v>
      </c>
      <c r="C15" s="42">
        <v>2</v>
      </c>
      <c r="D15" s="42">
        <v>2</v>
      </c>
      <c r="E15" s="42">
        <v>1915</v>
      </c>
      <c r="F15" s="48">
        <v>3.1655092592592596E-2</v>
      </c>
      <c r="G15" s="41" t="s">
        <v>324</v>
      </c>
      <c r="H15" s="41" t="s">
        <v>325</v>
      </c>
      <c r="I15" s="42" t="s">
        <v>141</v>
      </c>
      <c r="J15" s="42" t="s">
        <v>37</v>
      </c>
      <c r="K15" s="42">
        <v>3</v>
      </c>
      <c r="L15" s="42" t="s">
        <v>34</v>
      </c>
      <c r="M15" s="6"/>
      <c r="N15" s="6"/>
      <c r="O15" s="6"/>
      <c r="P15" s="6"/>
      <c r="Q15" s="11"/>
      <c r="R15" s="6"/>
      <c r="S15" s="11"/>
      <c r="U15" s="6"/>
      <c r="V15" s="6"/>
      <c r="W15" s="6"/>
      <c r="X15" s="6"/>
      <c r="Y15" s="6"/>
      <c r="Z15" s="6"/>
      <c r="AA15" s="6"/>
      <c r="AC15" s="6"/>
      <c r="AD15" s="11"/>
      <c r="AE15" s="6">
        <f>$B15</f>
        <v>4</v>
      </c>
      <c r="AF15" s="6"/>
      <c r="AG15" s="11"/>
      <c r="AH15" s="11"/>
      <c r="AI15" s="11"/>
      <c r="AJ15" s="6"/>
      <c r="AK15" s="11"/>
      <c r="AM15" s="6"/>
      <c r="AN15" s="6"/>
      <c r="AO15" s="6">
        <f>$D15</f>
        <v>2</v>
      </c>
      <c r="AP15" s="6"/>
      <c r="AQ15" s="6"/>
      <c r="AR15" s="6"/>
      <c r="AS15" s="6"/>
      <c r="AT15" s="6"/>
      <c r="AU15" s="6"/>
    </row>
    <row r="16" spans="1:48" ht="15" customHeight="1" x14ac:dyDescent="0.3">
      <c r="A16" s="42">
        <v>172</v>
      </c>
      <c r="B16" s="42">
        <v>8</v>
      </c>
      <c r="C16" s="42"/>
      <c r="D16" s="42"/>
      <c r="E16" s="42">
        <v>1434</v>
      </c>
      <c r="F16" s="48">
        <v>3.1886574074074074E-2</v>
      </c>
      <c r="G16" s="41" t="s">
        <v>101</v>
      </c>
      <c r="H16" s="41" t="s">
        <v>102</v>
      </c>
      <c r="I16" s="42" t="s">
        <v>93</v>
      </c>
      <c r="J16" s="42" t="s">
        <v>33</v>
      </c>
      <c r="K16" s="42">
        <v>2</v>
      </c>
      <c r="L16" s="42" t="s">
        <v>34</v>
      </c>
      <c r="M16" s="11"/>
      <c r="N16" s="11"/>
      <c r="O16" s="6">
        <f>$B16</f>
        <v>8</v>
      </c>
      <c r="P16" s="11"/>
      <c r="Q16" s="6"/>
      <c r="R16" s="6"/>
      <c r="S16" s="6"/>
      <c r="U16" s="6"/>
      <c r="V16" s="6"/>
      <c r="W16" s="6"/>
      <c r="X16" s="6"/>
      <c r="Y16" s="6"/>
      <c r="Z16" s="6"/>
      <c r="AA16" s="6"/>
      <c r="AC16" s="6"/>
      <c r="AD16" s="11"/>
      <c r="AE16" s="6"/>
      <c r="AF16" s="6"/>
      <c r="AG16" s="6"/>
      <c r="AH16" s="6"/>
      <c r="AI16" s="6"/>
      <c r="AJ16" s="6"/>
      <c r="AK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 x14ac:dyDescent="0.3">
      <c r="A17" s="42">
        <v>174</v>
      </c>
      <c r="B17" s="42">
        <v>5</v>
      </c>
      <c r="C17" s="42"/>
      <c r="D17" s="42"/>
      <c r="E17" s="42">
        <v>2032</v>
      </c>
      <c r="F17" s="48">
        <v>3.1921296296296302E-2</v>
      </c>
      <c r="G17" s="41" t="s">
        <v>119</v>
      </c>
      <c r="H17" s="41" t="s">
        <v>294</v>
      </c>
      <c r="I17" s="42" t="s">
        <v>93</v>
      </c>
      <c r="J17" s="42" t="s">
        <v>23</v>
      </c>
      <c r="K17" s="42">
        <v>3</v>
      </c>
      <c r="L17" s="42" t="s">
        <v>34</v>
      </c>
      <c r="M17" s="11"/>
      <c r="N17" s="11"/>
      <c r="O17" s="11"/>
      <c r="P17" s="11"/>
      <c r="Q17" s="6"/>
      <c r="R17" s="11"/>
      <c r="S17" s="6"/>
      <c r="U17" s="6"/>
      <c r="V17" s="6"/>
      <c r="W17" s="6"/>
      <c r="X17" s="6"/>
      <c r="Y17" s="6"/>
      <c r="Z17" s="6"/>
      <c r="AA17" s="6"/>
      <c r="AC17" s="6"/>
      <c r="AD17" s="11"/>
      <c r="AE17" s="11"/>
      <c r="AF17" s="11"/>
      <c r="AG17" s="6"/>
      <c r="AH17" s="6"/>
      <c r="AI17" s="6">
        <f>$B17</f>
        <v>5</v>
      </c>
      <c r="AJ17" s="6"/>
      <c r="AK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 x14ac:dyDescent="0.3">
      <c r="A18" s="42">
        <v>176</v>
      </c>
      <c r="B18" s="42">
        <v>9</v>
      </c>
      <c r="C18" s="42">
        <v>2</v>
      </c>
      <c r="D18" s="42">
        <v>3</v>
      </c>
      <c r="E18" s="42">
        <v>1328</v>
      </c>
      <c r="F18" s="48">
        <v>3.1956018518518516E-2</v>
      </c>
      <c r="G18" s="41" t="s">
        <v>119</v>
      </c>
      <c r="H18" s="41" t="s">
        <v>145</v>
      </c>
      <c r="I18" s="42" t="s">
        <v>141</v>
      </c>
      <c r="J18" s="42" t="s">
        <v>20</v>
      </c>
      <c r="K18" s="42">
        <v>2</v>
      </c>
      <c r="L18" s="42" t="s">
        <v>34</v>
      </c>
      <c r="M18" s="6">
        <f>$B18</f>
        <v>9</v>
      </c>
      <c r="N18" s="6"/>
      <c r="O18" s="6"/>
      <c r="P18" s="6"/>
      <c r="Q18" s="6"/>
      <c r="R18" s="11"/>
      <c r="S18" s="6"/>
      <c r="U18" s="6">
        <f>$D18</f>
        <v>3</v>
      </c>
      <c r="V18" s="6"/>
      <c r="W18" s="6"/>
      <c r="X18" s="6"/>
      <c r="Y18" s="6"/>
      <c r="Z18" s="6"/>
      <c r="AA18" s="6"/>
      <c r="AC18" s="11"/>
      <c r="AD18" s="6"/>
      <c r="AE18" s="6"/>
      <c r="AF18" s="6"/>
      <c r="AG18" s="6"/>
      <c r="AH18" s="6"/>
      <c r="AI18" s="6"/>
      <c r="AJ18" s="6"/>
      <c r="AK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 x14ac:dyDescent="0.3">
      <c r="A19" s="42">
        <v>179</v>
      </c>
      <c r="B19" s="42">
        <v>10</v>
      </c>
      <c r="C19" s="42">
        <v>3</v>
      </c>
      <c r="D19" s="42">
        <v>4</v>
      </c>
      <c r="E19" s="42">
        <v>1368</v>
      </c>
      <c r="F19" s="48">
        <v>3.2002314814814817E-2</v>
      </c>
      <c r="G19" s="41" t="s">
        <v>146</v>
      </c>
      <c r="H19" s="41" t="s">
        <v>147</v>
      </c>
      <c r="I19" s="42" t="s">
        <v>141</v>
      </c>
      <c r="J19" s="42" t="s">
        <v>20</v>
      </c>
      <c r="K19" s="42">
        <v>2</v>
      </c>
      <c r="L19" s="42" t="s">
        <v>34</v>
      </c>
      <c r="M19" s="6">
        <f>$B19</f>
        <v>10</v>
      </c>
      <c r="N19" s="11"/>
      <c r="O19" s="11"/>
      <c r="P19" s="11"/>
      <c r="Q19" s="6"/>
      <c r="R19" s="6"/>
      <c r="S19" s="6"/>
      <c r="U19" s="6">
        <f>$D19</f>
        <v>4</v>
      </c>
      <c r="V19" s="6"/>
      <c r="W19" s="6"/>
      <c r="X19" s="6"/>
      <c r="Y19" s="6"/>
      <c r="Z19" s="6"/>
      <c r="AA19" s="6"/>
      <c r="AC19" s="6"/>
      <c r="AD19" s="11"/>
      <c r="AE19" s="11"/>
      <c r="AF19" s="11"/>
      <c r="AG19" s="11"/>
      <c r="AH19" s="6"/>
      <c r="AI19" s="11"/>
      <c r="AJ19" s="6"/>
      <c r="AK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5" customHeight="1" x14ac:dyDescent="0.3">
      <c r="A20" s="42">
        <v>187</v>
      </c>
      <c r="B20" s="42">
        <v>6</v>
      </c>
      <c r="C20" s="42">
        <v>3</v>
      </c>
      <c r="D20" s="42">
        <v>3</v>
      </c>
      <c r="E20" s="42">
        <v>1786</v>
      </c>
      <c r="F20" s="48">
        <v>3.2349537037037038E-2</v>
      </c>
      <c r="G20" s="41" t="s">
        <v>326</v>
      </c>
      <c r="H20" s="41" t="s">
        <v>327</v>
      </c>
      <c r="I20" s="42" t="s">
        <v>141</v>
      </c>
      <c r="J20" s="42" t="s">
        <v>21</v>
      </c>
      <c r="K20" s="42">
        <v>3</v>
      </c>
      <c r="L20" s="42" t="s">
        <v>34</v>
      </c>
      <c r="M20" s="6"/>
      <c r="N20" s="11"/>
      <c r="O20" s="11"/>
      <c r="P20" s="11"/>
      <c r="Q20" s="6"/>
      <c r="R20" s="11"/>
      <c r="S20" s="6"/>
      <c r="U20" s="6"/>
      <c r="V20" s="6"/>
      <c r="W20" s="6"/>
      <c r="X20" s="6"/>
      <c r="Y20" s="6"/>
      <c r="Z20" s="6"/>
      <c r="AA20" s="6"/>
      <c r="AC20" s="6"/>
      <c r="AD20" s="6"/>
      <c r="AE20" s="11"/>
      <c r="AF20" s="6">
        <f>$B20</f>
        <v>6</v>
      </c>
      <c r="AG20" s="6"/>
      <c r="AH20" s="6"/>
      <c r="AI20" s="11"/>
      <c r="AJ20" s="6"/>
      <c r="AK20" s="6"/>
      <c r="AM20" s="6"/>
      <c r="AN20" s="6"/>
      <c r="AO20" s="6"/>
      <c r="AP20" s="6">
        <f>$D20</f>
        <v>3</v>
      </c>
      <c r="AQ20" s="6"/>
      <c r="AR20" s="6"/>
      <c r="AS20" s="6"/>
      <c r="AT20" s="6"/>
      <c r="AU20" s="6"/>
    </row>
    <row r="21" spans="1:47" ht="15" customHeight="1" x14ac:dyDescent="0.3">
      <c r="A21" s="42">
        <v>188</v>
      </c>
      <c r="B21" s="42">
        <v>7</v>
      </c>
      <c r="C21" s="42">
        <v>1</v>
      </c>
      <c r="D21" s="42">
        <v>4</v>
      </c>
      <c r="E21" s="42">
        <v>1761</v>
      </c>
      <c r="F21" s="48">
        <v>3.2395833333333332E-2</v>
      </c>
      <c r="G21" s="41" t="s">
        <v>328</v>
      </c>
      <c r="H21" s="41" t="s">
        <v>329</v>
      </c>
      <c r="I21" s="42" t="s">
        <v>144</v>
      </c>
      <c r="J21" s="42" t="s">
        <v>21</v>
      </c>
      <c r="K21" s="42">
        <v>3</v>
      </c>
      <c r="L21" s="42" t="s">
        <v>34</v>
      </c>
      <c r="M21" s="11"/>
      <c r="N21" s="6"/>
      <c r="O21" s="6"/>
      <c r="P21" s="11"/>
      <c r="Q21" s="6"/>
      <c r="R21" s="11"/>
      <c r="S21" s="6"/>
      <c r="U21" s="6"/>
      <c r="V21" s="6"/>
      <c r="W21" s="6"/>
      <c r="X21" s="6"/>
      <c r="Y21" s="6"/>
      <c r="Z21" s="6"/>
      <c r="AA21" s="6"/>
      <c r="AC21" s="6"/>
      <c r="AD21" s="6"/>
      <c r="AE21" s="6"/>
      <c r="AF21" s="6">
        <f>$B21</f>
        <v>7</v>
      </c>
      <c r="AG21" s="11"/>
      <c r="AH21" s="6"/>
      <c r="AI21" s="6"/>
      <c r="AJ21" s="6"/>
      <c r="AK21" s="6"/>
      <c r="AM21" s="6"/>
      <c r="AN21" s="6"/>
      <c r="AO21" s="6"/>
      <c r="AP21" s="6">
        <f>$D21</f>
        <v>4</v>
      </c>
      <c r="AQ21" s="6"/>
      <c r="AR21" s="6"/>
      <c r="AS21" s="6"/>
      <c r="AT21" s="6"/>
      <c r="AU21" s="6"/>
    </row>
    <row r="22" spans="1:47" ht="15" customHeight="1" x14ac:dyDescent="0.3">
      <c r="A22" s="42">
        <v>193</v>
      </c>
      <c r="B22" s="42">
        <v>8</v>
      </c>
      <c r="C22" s="42">
        <v>2</v>
      </c>
      <c r="D22" s="42">
        <v>5</v>
      </c>
      <c r="E22" s="42">
        <v>1611</v>
      </c>
      <c r="F22" s="48">
        <v>3.2627314814814817E-2</v>
      </c>
      <c r="G22" s="41" t="s">
        <v>180</v>
      </c>
      <c r="H22" s="41" t="s">
        <v>330</v>
      </c>
      <c r="I22" s="42" t="s">
        <v>144</v>
      </c>
      <c r="J22" s="42" t="s">
        <v>30</v>
      </c>
      <c r="K22" s="42">
        <v>3</v>
      </c>
      <c r="L22" s="42" t="s">
        <v>34</v>
      </c>
      <c r="M22" s="6"/>
      <c r="N22" s="11"/>
      <c r="O22" s="11"/>
      <c r="P22" s="11"/>
      <c r="Q22" s="6"/>
      <c r="R22" s="11"/>
      <c r="S22" s="6"/>
      <c r="U22" s="6"/>
      <c r="V22" s="6"/>
      <c r="W22" s="6"/>
      <c r="X22" s="6"/>
      <c r="Y22" s="6"/>
      <c r="Z22" s="6"/>
      <c r="AA22" s="6"/>
      <c r="AC22" s="6">
        <f>$B22</f>
        <v>8</v>
      </c>
      <c r="AD22" s="11"/>
      <c r="AE22" s="11"/>
      <c r="AF22" s="11"/>
      <c r="AG22" s="6"/>
      <c r="AH22" s="6"/>
      <c r="AI22" s="11"/>
      <c r="AJ22" s="6"/>
      <c r="AK22" s="6"/>
      <c r="AM22" s="6">
        <f>$D22</f>
        <v>5</v>
      </c>
      <c r="AN22" s="6"/>
      <c r="AO22" s="6"/>
      <c r="AP22" s="6"/>
      <c r="AQ22" s="6"/>
      <c r="AR22" s="6"/>
      <c r="AS22" s="6"/>
      <c r="AT22" s="6"/>
      <c r="AU22" s="6"/>
    </row>
    <row r="23" spans="1:47" ht="15" customHeight="1" x14ac:dyDescent="0.3">
      <c r="A23" s="42">
        <v>196</v>
      </c>
      <c r="B23" s="42">
        <v>11</v>
      </c>
      <c r="C23" s="42"/>
      <c r="D23" s="42"/>
      <c r="E23" s="42">
        <v>1227</v>
      </c>
      <c r="F23" s="48">
        <v>3.2777777777777781E-2</v>
      </c>
      <c r="G23" s="41" t="s">
        <v>96</v>
      </c>
      <c r="H23" s="41" t="s">
        <v>103</v>
      </c>
      <c r="I23" s="42" t="s">
        <v>93</v>
      </c>
      <c r="J23" s="42" t="s">
        <v>32</v>
      </c>
      <c r="K23" s="42">
        <v>2</v>
      </c>
      <c r="L23" s="42" t="s">
        <v>34</v>
      </c>
      <c r="M23" s="6"/>
      <c r="N23" s="11"/>
      <c r="O23" s="11"/>
      <c r="P23" s="6">
        <f>$B23</f>
        <v>11</v>
      </c>
      <c r="Q23" s="6"/>
      <c r="R23" s="6"/>
      <c r="S23" s="11"/>
      <c r="U23" s="6"/>
      <c r="V23" s="6"/>
      <c r="W23" s="6"/>
      <c r="X23" s="6"/>
      <c r="Y23" s="6"/>
      <c r="Z23" s="6"/>
      <c r="AA23" s="6"/>
      <c r="AC23" s="11"/>
      <c r="AD23" s="6"/>
      <c r="AE23" s="6"/>
      <c r="AF23" s="6"/>
      <c r="AG23" s="6"/>
      <c r="AH23" s="6"/>
      <c r="AI23" s="6"/>
      <c r="AJ23" s="6"/>
      <c r="AK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5" customHeight="1" x14ac:dyDescent="0.3">
      <c r="A24" s="42">
        <v>198</v>
      </c>
      <c r="B24" s="42">
        <v>12</v>
      </c>
      <c r="C24" s="42">
        <v>2</v>
      </c>
      <c r="D24" s="42">
        <v>5</v>
      </c>
      <c r="E24" s="42">
        <v>1121</v>
      </c>
      <c r="F24" s="48">
        <v>3.2824074074074075E-2</v>
      </c>
      <c r="G24" s="41" t="s">
        <v>127</v>
      </c>
      <c r="H24" s="41" t="s">
        <v>148</v>
      </c>
      <c r="I24" s="42" t="s">
        <v>144</v>
      </c>
      <c r="J24" s="42" t="s">
        <v>76</v>
      </c>
      <c r="K24" s="42">
        <v>2</v>
      </c>
      <c r="L24" s="42" t="s">
        <v>34</v>
      </c>
      <c r="M24" s="6"/>
      <c r="N24" s="6">
        <f>$B24</f>
        <v>12</v>
      </c>
      <c r="O24" s="6"/>
      <c r="P24" s="6"/>
      <c r="Q24" s="6"/>
      <c r="R24" s="6"/>
      <c r="S24" s="11"/>
      <c r="U24" s="6"/>
      <c r="V24" s="6">
        <f>$D24</f>
        <v>5</v>
      </c>
      <c r="W24" s="6"/>
      <c r="X24" s="6"/>
      <c r="Y24" s="6"/>
      <c r="Z24" s="6"/>
      <c r="AA24" s="6"/>
      <c r="AC24" s="6"/>
      <c r="AD24" s="11"/>
      <c r="AE24" s="11"/>
      <c r="AF24" s="11"/>
      <c r="AG24" s="6"/>
      <c r="AH24" s="6"/>
      <c r="AI24" s="6"/>
      <c r="AJ24" s="6"/>
      <c r="AK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ht="15" customHeight="1" x14ac:dyDescent="0.3">
      <c r="A25" s="42">
        <v>199</v>
      </c>
      <c r="B25" s="42">
        <v>9</v>
      </c>
      <c r="C25" s="42">
        <v>3</v>
      </c>
      <c r="D25" s="42">
        <v>6</v>
      </c>
      <c r="E25" s="42">
        <v>1859</v>
      </c>
      <c r="F25" s="48">
        <v>3.2858796296296296E-2</v>
      </c>
      <c r="G25" s="41" t="s">
        <v>331</v>
      </c>
      <c r="H25" s="41" t="s">
        <v>332</v>
      </c>
      <c r="I25" s="42" t="s">
        <v>144</v>
      </c>
      <c r="J25" s="42" t="s">
        <v>22</v>
      </c>
      <c r="K25" s="42">
        <v>3</v>
      </c>
      <c r="L25" s="42" t="s">
        <v>34</v>
      </c>
      <c r="M25" s="6"/>
      <c r="N25" s="11"/>
      <c r="O25" s="11"/>
      <c r="P25" s="11"/>
      <c r="Q25" s="6"/>
      <c r="R25" s="11"/>
      <c r="S25" s="6"/>
      <c r="U25" s="6"/>
      <c r="V25" s="6"/>
      <c r="W25" s="6"/>
      <c r="X25" s="6"/>
      <c r="Y25" s="6"/>
      <c r="Z25" s="6"/>
      <c r="AA25" s="6"/>
      <c r="AC25" s="6"/>
      <c r="AD25" s="11"/>
      <c r="AE25" s="11"/>
      <c r="AF25" s="11"/>
      <c r="AG25" s="6"/>
      <c r="AH25" s="6"/>
      <c r="AI25" s="6"/>
      <c r="AJ25" s="6"/>
      <c r="AK25" s="6">
        <f>$B25</f>
        <v>9</v>
      </c>
      <c r="AM25" s="6"/>
      <c r="AN25" s="6"/>
      <c r="AO25" s="6"/>
      <c r="AP25" s="6"/>
      <c r="AQ25" s="6"/>
      <c r="AR25" s="6"/>
      <c r="AS25" s="6"/>
      <c r="AT25" s="6"/>
      <c r="AU25" s="6">
        <f>$D25</f>
        <v>6</v>
      </c>
    </row>
    <row r="26" spans="1:47" ht="15" customHeight="1" x14ac:dyDescent="0.3">
      <c r="A26" s="42">
        <v>204</v>
      </c>
      <c r="B26" s="42">
        <v>13</v>
      </c>
      <c r="C26" s="42">
        <v>3</v>
      </c>
      <c r="D26" s="42">
        <v>6</v>
      </c>
      <c r="E26" s="42">
        <v>1487</v>
      </c>
      <c r="F26" s="48">
        <v>3.3067129629629634E-2</v>
      </c>
      <c r="G26" s="41" t="s">
        <v>149</v>
      </c>
      <c r="H26" s="41" t="s">
        <v>150</v>
      </c>
      <c r="I26" s="42" t="s">
        <v>144</v>
      </c>
      <c r="J26" s="42" t="s">
        <v>27</v>
      </c>
      <c r="K26" s="42">
        <v>2</v>
      </c>
      <c r="L26" s="42" t="s">
        <v>34</v>
      </c>
      <c r="M26" s="6"/>
      <c r="N26" s="11"/>
      <c r="O26" s="11"/>
      <c r="P26" s="11"/>
      <c r="Q26" s="6">
        <f>$B26</f>
        <v>13</v>
      </c>
      <c r="R26" s="11"/>
      <c r="S26" s="6"/>
      <c r="U26" s="6"/>
      <c r="V26" s="6"/>
      <c r="W26" s="6"/>
      <c r="X26" s="6"/>
      <c r="Y26" s="6">
        <f>$D26</f>
        <v>6</v>
      </c>
      <c r="Z26" s="6"/>
      <c r="AA26" s="6"/>
      <c r="AC26" s="6"/>
      <c r="AD26" s="11"/>
      <c r="AE26" s="6"/>
      <c r="AF26" s="11"/>
      <c r="AG26" s="6"/>
      <c r="AH26" s="6"/>
      <c r="AI26" s="11"/>
      <c r="AJ26" s="6"/>
      <c r="AK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15" customHeight="1" x14ac:dyDescent="0.3">
      <c r="A27" s="42">
        <v>207</v>
      </c>
      <c r="B27" s="42">
        <v>14</v>
      </c>
      <c r="C27" s="42"/>
      <c r="D27" s="42"/>
      <c r="E27" s="42">
        <v>1488</v>
      </c>
      <c r="F27" s="48">
        <v>3.3136574074074075E-2</v>
      </c>
      <c r="G27" s="41" t="s">
        <v>104</v>
      </c>
      <c r="H27" s="41" t="s">
        <v>105</v>
      </c>
      <c r="I27" s="42" t="s">
        <v>93</v>
      </c>
      <c r="J27" s="42" t="s">
        <v>27</v>
      </c>
      <c r="K27" s="42">
        <v>2</v>
      </c>
      <c r="L27" s="42" t="s">
        <v>34</v>
      </c>
      <c r="M27" s="6"/>
      <c r="N27" s="6"/>
      <c r="O27" s="11"/>
      <c r="P27" s="6"/>
      <c r="Q27" s="6">
        <f>$B27</f>
        <v>14</v>
      </c>
      <c r="R27" s="6"/>
      <c r="S27" s="6"/>
      <c r="U27" s="6"/>
      <c r="V27" s="6"/>
      <c r="W27" s="6"/>
      <c r="X27" s="6"/>
      <c r="Y27" s="6"/>
      <c r="Z27" s="6"/>
      <c r="AA27" s="6"/>
      <c r="AC27" s="6"/>
      <c r="AD27" s="11"/>
      <c r="AE27" s="6"/>
      <c r="AF27" s="6"/>
      <c r="AG27" s="11"/>
      <c r="AH27" s="6"/>
      <c r="AI27" s="6"/>
      <c r="AJ27" s="11"/>
      <c r="AK27" s="11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 x14ac:dyDescent="0.3">
      <c r="A28" s="42">
        <v>210</v>
      </c>
      <c r="B28" s="42">
        <v>15</v>
      </c>
      <c r="C28" s="42">
        <v>1</v>
      </c>
      <c r="D28" s="42">
        <v>7</v>
      </c>
      <c r="E28" s="42">
        <v>863</v>
      </c>
      <c r="F28" s="48">
        <v>3.3298611111111112E-2</v>
      </c>
      <c r="G28" s="41" t="s">
        <v>151</v>
      </c>
      <c r="H28" s="41" t="s">
        <v>152</v>
      </c>
      <c r="I28" s="42" t="s">
        <v>153</v>
      </c>
      <c r="J28" s="42" t="s">
        <v>36</v>
      </c>
      <c r="K28" s="42">
        <v>2</v>
      </c>
      <c r="L28" s="42" t="s">
        <v>34</v>
      </c>
      <c r="M28" s="11"/>
      <c r="N28" s="6"/>
      <c r="O28" s="11"/>
      <c r="P28" s="6"/>
      <c r="Q28" s="6"/>
      <c r="R28" s="6"/>
      <c r="S28" s="6">
        <f>$B28</f>
        <v>15</v>
      </c>
      <c r="U28" s="6"/>
      <c r="V28" s="6"/>
      <c r="W28" s="6"/>
      <c r="X28" s="6"/>
      <c r="Y28" s="6"/>
      <c r="Z28" s="6"/>
      <c r="AA28" s="6">
        <f>$D28</f>
        <v>7</v>
      </c>
      <c r="AC28" s="11"/>
      <c r="AD28" s="6"/>
      <c r="AE28" s="11"/>
      <c r="AF28" s="11"/>
      <c r="AG28" s="6"/>
      <c r="AH28" s="6"/>
      <c r="AI28" s="11"/>
      <c r="AJ28" s="6"/>
      <c r="AK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 x14ac:dyDescent="0.3">
      <c r="A29" s="42">
        <v>216</v>
      </c>
      <c r="B29" s="42">
        <v>10</v>
      </c>
      <c r="C29" s="42">
        <v>4</v>
      </c>
      <c r="D29" s="42">
        <v>7</v>
      </c>
      <c r="E29" s="42">
        <v>1677</v>
      </c>
      <c r="F29" s="48">
        <v>3.3368055555555554E-2</v>
      </c>
      <c r="G29" s="41" t="s">
        <v>91</v>
      </c>
      <c r="H29" s="41" t="s">
        <v>333</v>
      </c>
      <c r="I29" s="42" t="s">
        <v>144</v>
      </c>
      <c r="J29" s="42" t="s">
        <v>23</v>
      </c>
      <c r="K29" s="42">
        <v>3</v>
      </c>
      <c r="L29" s="42" t="s">
        <v>34</v>
      </c>
      <c r="M29" s="6"/>
      <c r="N29" s="11"/>
      <c r="O29" s="6"/>
      <c r="P29" s="6"/>
      <c r="Q29" s="6"/>
      <c r="R29" s="6"/>
      <c r="S29" s="6"/>
      <c r="U29" s="6"/>
      <c r="V29" s="6"/>
      <c r="W29" s="6"/>
      <c r="X29" s="6"/>
      <c r="Y29" s="6"/>
      <c r="Z29" s="6"/>
      <c r="AA29" s="6"/>
      <c r="AC29" s="6"/>
      <c r="AD29" s="6"/>
      <c r="AE29" s="6"/>
      <c r="AF29" s="6"/>
      <c r="AG29" s="6"/>
      <c r="AH29" s="6"/>
      <c r="AI29" s="6">
        <f>$B29</f>
        <v>10</v>
      </c>
      <c r="AJ29" s="11"/>
      <c r="AK29" s="6"/>
      <c r="AM29" s="6"/>
      <c r="AN29" s="6"/>
      <c r="AO29" s="6"/>
      <c r="AP29" s="6"/>
      <c r="AQ29" s="6"/>
      <c r="AR29" s="6"/>
      <c r="AS29" s="6">
        <f>$D29</f>
        <v>7</v>
      </c>
      <c r="AT29" s="6"/>
      <c r="AU29" s="6"/>
    </row>
    <row r="30" spans="1:47" ht="15" customHeight="1" x14ac:dyDescent="0.3">
      <c r="A30" s="42">
        <v>217</v>
      </c>
      <c r="B30" s="42">
        <v>16</v>
      </c>
      <c r="C30" s="42"/>
      <c r="D30" s="42"/>
      <c r="E30" s="42">
        <v>1164</v>
      </c>
      <c r="F30" s="48">
        <v>3.3437500000000002E-2</v>
      </c>
      <c r="G30" s="41" t="s">
        <v>106</v>
      </c>
      <c r="H30" s="41" t="s">
        <v>99</v>
      </c>
      <c r="I30" s="42" t="s">
        <v>93</v>
      </c>
      <c r="J30" s="42" t="s">
        <v>32</v>
      </c>
      <c r="K30" s="42">
        <v>2</v>
      </c>
      <c r="L30" s="42" t="s">
        <v>34</v>
      </c>
      <c r="M30" s="6"/>
      <c r="N30" s="11"/>
      <c r="O30" s="6"/>
      <c r="P30" s="6">
        <f>$B30</f>
        <v>16</v>
      </c>
      <c r="Q30" s="6"/>
      <c r="R30" s="11"/>
      <c r="S30" s="6"/>
      <c r="U30" s="6"/>
      <c r="V30" s="6"/>
      <c r="W30" s="6"/>
      <c r="X30" s="6"/>
      <c r="Y30" s="6"/>
      <c r="Z30" s="6"/>
      <c r="AA30" s="6"/>
      <c r="AC30" s="6"/>
      <c r="AD30" s="11"/>
      <c r="AE30" s="11"/>
      <c r="AF30" s="11"/>
      <c r="AG30" s="6"/>
      <c r="AH30" s="6"/>
      <c r="AI30" s="11"/>
      <c r="AJ30" s="6"/>
      <c r="AK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15" customHeight="1" x14ac:dyDescent="0.3">
      <c r="A31" s="42">
        <v>221</v>
      </c>
      <c r="B31" s="42">
        <v>11</v>
      </c>
      <c r="C31" s="42">
        <v>5</v>
      </c>
      <c r="D31" s="42">
        <v>8</v>
      </c>
      <c r="E31" s="42">
        <v>1925</v>
      </c>
      <c r="F31" s="48">
        <v>3.3518518518518517E-2</v>
      </c>
      <c r="G31" s="41" t="s">
        <v>91</v>
      </c>
      <c r="H31" s="41" t="s">
        <v>334</v>
      </c>
      <c r="I31" s="42" t="s">
        <v>144</v>
      </c>
      <c r="J31" s="42" t="s">
        <v>37</v>
      </c>
      <c r="K31" s="42">
        <v>3</v>
      </c>
      <c r="L31" s="42" t="s">
        <v>34</v>
      </c>
      <c r="M31" s="6"/>
      <c r="N31" s="11"/>
      <c r="O31" s="11"/>
      <c r="P31" s="11"/>
      <c r="Q31" s="6"/>
      <c r="R31" s="11"/>
      <c r="S31" s="6"/>
      <c r="U31" s="6"/>
      <c r="V31" s="6"/>
      <c r="W31" s="6"/>
      <c r="X31" s="6"/>
      <c r="Y31" s="6"/>
      <c r="Z31" s="6"/>
      <c r="AA31" s="6"/>
      <c r="AC31" s="6"/>
      <c r="AD31" s="11"/>
      <c r="AE31" s="6">
        <f>$B31</f>
        <v>11</v>
      </c>
      <c r="AF31" s="11"/>
      <c r="AG31" s="6"/>
      <c r="AH31" s="11"/>
      <c r="AI31" s="11"/>
      <c r="AJ31" s="11"/>
      <c r="AK31" s="6"/>
      <c r="AM31" s="6"/>
      <c r="AN31" s="6"/>
      <c r="AO31" s="6">
        <f>$D31</f>
        <v>8</v>
      </c>
      <c r="AP31" s="6"/>
      <c r="AQ31" s="6"/>
      <c r="AR31" s="6"/>
      <c r="AS31" s="6"/>
      <c r="AT31" s="6"/>
      <c r="AU31" s="6"/>
    </row>
    <row r="32" spans="1:47" ht="15" customHeight="1" x14ac:dyDescent="0.3">
      <c r="A32" s="42">
        <v>224</v>
      </c>
      <c r="B32" s="42">
        <v>17</v>
      </c>
      <c r="C32" s="42">
        <v>2</v>
      </c>
      <c r="D32" s="42">
        <v>8</v>
      </c>
      <c r="E32" s="42">
        <v>1441</v>
      </c>
      <c r="F32" s="48">
        <v>3.3541666666666664E-2</v>
      </c>
      <c r="G32" s="41" t="s">
        <v>154</v>
      </c>
      <c r="H32" s="41" t="s">
        <v>155</v>
      </c>
      <c r="I32" s="42" t="s">
        <v>153</v>
      </c>
      <c r="J32" s="42" t="s">
        <v>33</v>
      </c>
      <c r="K32" s="42">
        <v>2</v>
      </c>
      <c r="L32" s="42" t="s">
        <v>34</v>
      </c>
      <c r="M32" s="6"/>
      <c r="N32" s="11"/>
      <c r="O32" s="6">
        <f>$B32</f>
        <v>17</v>
      </c>
      <c r="P32" s="11"/>
      <c r="Q32" s="6"/>
      <c r="R32" s="11"/>
      <c r="S32" s="6"/>
      <c r="U32" s="6"/>
      <c r="V32" s="6"/>
      <c r="W32" s="6">
        <f>$D32</f>
        <v>8</v>
      </c>
      <c r="X32" s="6"/>
      <c r="Y32" s="6"/>
      <c r="Z32" s="6"/>
      <c r="AA32" s="6"/>
      <c r="AC32" s="6"/>
      <c r="AD32" s="11"/>
      <c r="AE32" s="6"/>
      <c r="AF32" s="11"/>
      <c r="AG32" s="6"/>
      <c r="AH32" s="6"/>
      <c r="AI32" s="11"/>
      <c r="AJ32" s="6"/>
      <c r="AK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ht="15" customHeight="1" x14ac:dyDescent="0.3">
      <c r="A33" s="42">
        <v>227</v>
      </c>
      <c r="B33" s="42">
        <v>12</v>
      </c>
      <c r="C33" s="42"/>
      <c r="D33" s="42"/>
      <c r="E33" s="42">
        <v>1691</v>
      </c>
      <c r="F33" s="48">
        <v>3.3703703703703701E-2</v>
      </c>
      <c r="G33" s="41" t="s">
        <v>295</v>
      </c>
      <c r="H33" s="41" t="s">
        <v>296</v>
      </c>
      <c r="I33" s="42" t="s">
        <v>93</v>
      </c>
      <c r="J33" s="42" t="s">
        <v>23</v>
      </c>
      <c r="K33" s="42">
        <v>3</v>
      </c>
      <c r="L33" s="42" t="s">
        <v>34</v>
      </c>
      <c r="M33" s="6"/>
      <c r="N33" s="6"/>
      <c r="O33" s="11"/>
      <c r="P33" s="11"/>
      <c r="Q33" s="6"/>
      <c r="R33" s="11"/>
      <c r="S33" s="6"/>
      <c r="U33" s="6"/>
      <c r="V33" s="6"/>
      <c r="W33" s="6"/>
      <c r="X33" s="6"/>
      <c r="Y33" s="6"/>
      <c r="Z33" s="6"/>
      <c r="AA33" s="6"/>
      <c r="AC33" s="11"/>
      <c r="AD33" s="6"/>
      <c r="AE33" s="11"/>
      <c r="AF33" s="11"/>
      <c r="AG33" s="6"/>
      <c r="AH33" s="6"/>
      <c r="AI33" s="6">
        <f>$B33</f>
        <v>12</v>
      </c>
      <c r="AJ33" s="11"/>
      <c r="AK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 x14ac:dyDescent="0.3">
      <c r="A34" s="42">
        <v>232</v>
      </c>
      <c r="B34" s="42">
        <v>18</v>
      </c>
      <c r="C34" s="42">
        <v>3</v>
      </c>
      <c r="D34" s="42">
        <v>9</v>
      </c>
      <c r="E34" s="42">
        <v>897</v>
      </c>
      <c r="F34" s="48">
        <v>3.3819444444444451E-2</v>
      </c>
      <c r="G34" s="41" t="s">
        <v>91</v>
      </c>
      <c r="H34" s="41" t="s">
        <v>156</v>
      </c>
      <c r="I34" s="42" t="s">
        <v>153</v>
      </c>
      <c r="J34" s="42" t="s">
        <v>36</v>
      </c>
      <c r="K34" s="42">
        <v>2</v>
      </c>
      <c r="L34" s="42" t="s">
        <v>34</v>
      </c>
      <c r="M34" s="6"/>
      <c r="N34" s="11"/>
      <c r="O34" s="6"/>
      <c r="P34" s="6"/>
      <c r="Q34" s="6"/>
      <c r="R34" s="11"/>
      <c r="S34" s="6">
        <f>$B34</f>
        <v>18</v>
      </c>
      <c r="U34" s="6"/>
      <c r="V34" s="6"/>
      <c r="W34" s="6"/>
      <c r="X34" s="6"/>
      <c r="Y34" s="6"/>
      <c r="Z34" s="6"/>
      <c r="AA34" s="6">
        <f>$D34</f>
        <v>9</v>
      </c>
      <c r="AC34" s="6"/>
      <c r="AD34" s="11"/>
      <c r="AE34" s="11"/>
      <c r="AF34" s="11"/>
      <c r="AG34" s="6"/>
      <c r="AH34" s="6"/>
      <c r="AI34" s="11"/>
      <c r="AJ34" s="6"/>
      <c r="AK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ht="15" customHeight="1" x14ac:dyDescent="0.3">
      <c r="A35" s="42">
        <v>234</v>
      </c>
      <c r="B35" s="42">
        <v>19</v>
      </c>
      <c r="C35" s="42">
        <v>4</v>
      </c>
      <c r="D35" s="42">
        <v>10</v>
      </c>
      <c r="E35" s="42">
        <v>1228</v>
      </c>
      <c r="F35" s="48">
        <v>3.3842592592592598E-2</v>
      </c>
      <c r="G35" s="41" t="s">
        <v>157</v>
      </c>
      <c r="H35" s="41" t="s">
        <v>158</v>
      </c>
      <c r="I35" s="42" t="s">
        <v>144</v>
      </c>
      <c r="J35" s="42" t="s">
        <v>32</v>
      </c>
      <c r="K35" s="42">
        <v>2</v>
      </c>
      <c r="L35" s="42" t="s">
        <v>34</v>
      </c>
      <c r="M35" s="6"/>
      <c r="N35" s="6"/>
      <c r="O35" s="6"/>
      <c r="P35" s="6">
        <f>$B35</f>
        <v>19</v>
      </c>
      <c r="Q35" s="6"/>
      <c r="R35" s="11"/>
      <c r="S35" s="6"/>
      <c r="U35" s="6"/>
      <c r="V35" s="6"/>
      <c r="W35" s="6"/>
      <c r="X35" s="6">
        <f>$D35</f>
        <v>10</v>
      </c>
      <c r="Y35" s="6"/>
      <c r="Z35" s="6"/>
      <c r="AA35" s="6"/>
      <c r="AC35" s="6"/>
      <c r="AD35" s="11"/>
      <c r="AE35" s="6"/>
      <c r="AF35" s="6"/>
      <c r="AG35" s="6"/>
      <c r="AH35" s="6"/>
      <c r="AI35" s="6"/>
      <c r="AJ35" s="6"/>
      <c r="AK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ht="15" customHeight="1" x14ac:dyDescent="0.3">
      <c r="A36" s="42">
        <v>235</v>
      </c>
      <c r="B36" s="42">
        <v>13</v>
      </c>
      <c r="C36" s="42"/>
      <c r="D36" s="42"/>
      <c r="E36" s="42">
        <v>1613</v>
      </c>
      <c r="F36" s="48">
        <v>3.3877314814814811E-2</v>
      </c>
      <c r="G36" s="41" t="s">
        <v>297</v>
      </c>
      <c r="H36" s="41" t="s">
        <v>298</v>
      </c>
      <c r="I36" s="42" t="s">
        <v>93</v>
      </c>
      <c r="J36" s="42" t="s">
        <v>30</v>
      </c>
      <c r="K36" s="42">
        <v>3</v>
      </c>
      <c r="L36" s="42" t="s">
        <v>34</v>
      </c>
      <c r="M36" s="6"/>
      <c r="N36" s="11"/>
      <c r="O36" s="11"/>
      <c r="P36" s="11"/>
      <c r="Q36" s="6"/>
      <c r="R36" s="11"/>
      <c r="S36" s="6"/>
      <c r="U36" s="6"/>
      <c r="V36" s="6"/>
      <c r="W36" s="6"/>
      <c r="X36" s="6"/>
      <c r="Y36" s="6"/>
      <c r="Z36" s="6"/>
      <c r="AA36" s="6"/>
      <c r="AC36" s="6">
        <f>$B36</f>
        <v>13</v>
      </c>
      <c r="AD36" s="6"/>
      <c r="AE36" s="11"/>
      <c r="AF36" s="11"/>
      <c r="AG36" s="6"/>
      <c r="AH36" s="6"/>
      <c r="AI36" s="11"/>
      <c r="AJ36" s="11"/>
      <c r="AK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ht="15" customHeight="1" x14ac:dyDescent="0.3">
      <c r="A37" s="42">
        <v>237</v>
      </c>
      <c r="B37" s="42">
        <v>20</v>
      </c>
      <c r="C37" s="42">
        <v>4</v>
      </c>
      <c r="D37" s="42">
        <v>11</v>
      </c>
      <c r="E37" s="42">
        <v>1167</v>
      </c>
      <c r="F37" s="48">
        <v>3.3958333333333333E-2</v>
      </c>
      <c r="G37" s="41" t="s">
        <v>96</v>
      </c>
      <c r="H37" s="41" t="s">
        <v>159</v>
      </c>
      <c r="I37" s="42" t="s">
        <v>141</v>
      </c>
      <c r="J37" s="42" t="s">
        <v>32</v>
      </c>
      <c r="K37" s="42">
        <v>2</v>
      </c>
      <c r="L37" s="42" t="s">
        <v>34</v>
      </c>
      <c r="M37" s="6"/>
      <c r="N37" s="11"/>
      <c r="O37" s="6"/>
      <c r="P37" s="6">
        <f>$B37</f>
        <v>20</v>
      </c>
      <c r="Q37" s="11"/>
      <c r="R37" s="6"/>
      <c r="S37" s="11"/>
      <c r="U37" s="6"/>
      <c r="V37" s="6"/>
      <c r="W37" s="6"/>
      <c r="X37" s="6">
        <f>$D37</f>
        <v>11</v>
      </c>
      <c r="Y37" s="6"/>
      <c r="Z37" s="6"/>
      <c r="AA37" s="6"/>
      <c r="AC37" s="6"/>
      <c r="AD37" s="6"/>
      <c r="AE37" s="6"/>
      <c r="AF37" s="6"/>
      <c r="AG37" s="6"/>
      <c r="AH37" s="6"/>
      <c r="AI37" s="6"/>
      <c r="AJ37" s="11"/>
      <c r="AK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ht="15" customHeight="1" x14ac:dyDescent="0.3">
      <c r="A38" s="42">
        <v>240</v>
      </c>
      <c r="B38" s="42">
        <v>21</v>
      </c>
      <c r="C38" s="42">
        <v>5</v>
      </c>
      <c r="D38" s="42">
        <v>12</v>
      </c>
      <c r="E38" s="42">
        <v>1079</v>
      </c>
      <c r="F38" s="48">
        <v>3.4074074074074076E-2</v>
      </c>
      <c r="G38" s="41" t="s">
        <v>160</v>
      </c>
      <c r="H38" s="41" t="s">
        <v>161</v>
      </c>
      <c r="I38" s="42" t="s">
        <v>141</v>
      </c>
      <c r="J38" s="42" t="s">
        <v>76</v>
      </c>
      <c r="K38" s="42">
        <v>2</v>
      </c>
      <c r="L38" s="42" t="s">
        <v>34</v>
      </c>
      <c r="M38" s="6"/>
      <c r="N38" s="6">
        <f>$B38</f>
        <v>21</v>
      </c>
      <c r="O38" s="6"/>
      <c r="P38" s="6"/>
      <c r="Q38" s="6"/>
      <c r="R38" s="11"/>
      <c r="S38" s="6"/>
      <c r="U38" s="6"/>
      <c r="V38" s="6">
        <f>$D38</f>
        <v>12</v>
      </c>
      <c r="W38" s="6"/>
      <c r="X38" s="6"/>
      <c r="Y38" s="6"/>
      <c r="Z38" s="6"/>
      <c r="AA38" s="6"/>
      <c r="AC38" s="11"/>
      <c r="AD38" s="11"/>
      <c r="AE38" s="6"/>
      <c r="AF38" s="6"/>
      <c r="AG38" s="6"/>
      <c r="AH38" s="6"/>
      <c r="AI38" s="11"/>
      <c r="AJ38" s="6"/>
      <c r="AK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ht="15" customHeight="1" x14ac:dyDescent="0.3">
      <c r="A39" s="42">
        <v>245</v>
      </c>
      <c r="B39" s="42">
        <v>14</v>
      </c>
      <c r="C39" s="42">
        <v>4</v>
      </c>
      <c r="D39" s="42">
        <v>9</v>
      </c>
      <c r="E39" s="42">
        <v>1719</v>
      </c>
      <c r="F39" s="48">
        <v>3.4201388888888885E-2</v>
      </c>
      <c r="G39" s="41" t="s">
        <v>335</v>
      </c>
      <c r="H39" s="41" t="s">
        <v>336</v>
      </c>
      <c r="I39" s="42" t="s">
        <v>141</v>
      </c>
      <c r="J39" s="42" t="s">
        <v>25</v>
      </c>
      <c r="K39" s="42">
        <v>3</v>
      </c>
      <c r="L39" s="42" t="s">
        <v>34</v>
      </c>
      <c r="M39" s="6"/>
      <c r="N39" s="6"/>
      <c r="O39" s="11"/>
      <c r="P39" s="6"/>
      <c r="Q39" s="6"/>
      <c r="R39" s="11"/>
      <c r="S39" s="6"/>
      <c r="U39" s="6"/>
      <c r="V39" s="6"/>
      <c r="W39" s="6"/>
      <c r="X39" s="6"/>
      <c r="Y39" s="6"/>
      <c r="Z39" s="6"/>
      <c r="AA39" s="6"/>
      <c r="AC39" s="11"/>
      <c r="AD39" s="6"/>
      <c r="AE39" s="6"/>
      <c r="AF39" s="6"/>
      <c r="AG39" s="6"/>
      <c r="AH39" s="6"/>
      <c r="AI39" s="6"/>
      <c r="AJ39" s="6">
        <f>$B39</f>
        <v>14</v>
      </c>
      <c r="AK39" s="6"/>
      <c r="AM39" s="6"/>
      <c r="AN39" s="6"/>
      <c r="AO39" s="6"/>
      <c r="AP39" s="6"/>
      <c r="AQ39" s="6"/>
      <c r="AR39" s="6"/>
      <c r="AS39" s="6"/>
      <c r="AT39" s="6">
        <f>$D39</f>
        <v>9</v>
      </c>
      <c r="AU39" s="6"/>
    </row>
    <row r="40" spans="1:47" ht="15" customHeight="1" x14ac:dyDescent="0.3">
      <c r="A40" s="42">
        <v>247</v>
      </c>
      <c r="B40" s="42">
        <v>15</v>
      </c>
      <c r="C40" s="42">
        <v>5</v>
      </c>
      <c r="D40" s="42">
        <v>10</v>
      </c>
      <c r="E40" s="42">
        <v>1758</v>
      </c>
      <c r="F40" s="48">
        <v>3.4351851851851849E-2</v>
      </c>
      <c r="G40" s="41" t="s">
        <v>337</v>
      </c>
      <c r="H40" s="41" t="s">
        <v>338</v>
      </c>
      <c r="I40" s="42" t="s">
        <v>141</v>
      </c>
      <c r="J40" s="42" t="s">
        <v>21</v>
      </c>
      <c r="K40" s="42">
        <v>3</v>
      </c>
      <c r="L40" s="42" t="s">
        <v>34</v>
      </c>
      <c r="M40" s="6"/>
      <c r="N40" s="11"/>
      <c r="O40" s="6"/>
      <c r="P40" s="6"/>
      <c r="Q40" s="6"/>
      <c r="R40" s="6"/>
      <c r="S40" s="6"/>
      <c r="U40" s="6"/>
      <c r="V40" s="6"/>
      <c r="W40" s="6"/>
      <c r="X40" s="6"/>
      <c r="Y40" s="6"/>
      <c r="Z40" s="6"/>
      <c r="AA40" s="6"/>
      <c r="AC40" s="11"/>
      <c r="AD40" s="11"/>
      <c r="AE40" s="6"/>
      <c r="AF40" s="6">
        <f>$B40</f>
        <v>15</v>
      </c>
      <c r="AG40" s="6"/>
      <c r="AH40" s="6"/>
      <c r="AI40" s="6"/>
      <c r="AJ40" s="11"/>
      <c r="AK40" s="6"/>
      <c r="AM40" s="6"/>
      <c r="AN40" s="6"/>
      <c r="AO40" s="6"/>
      <c r="AP40" s="6">
        <f>$D40</f>
        <v>10</v>
      </c>
      <c r="AQ40" s="6"/>
      <c r="AR40" s="6"/>
      <c r="AS40" s="6"/>
      <c r="AT40" s="6"/>
      <c r="AU40" s="6"/>
    </row>
    <row r="41" spans="1:47" ht="15" customHeight="1" x14ac:dyDescent="0.3">
      <c r="A41" s="42">
        <v>248</v>
      </c>
      <c r="B41" s="42">
        <v>22</v>
      </c>
      <c r="C41" s="42">
        <v>6</v>
      </c>
      <c r="D41" s="42">
        <v>13</v>
      </c>
      <c r="E41" s="42">
        <v>1208</v>
      </c>
      <c r="F41" s="48">
        <v>3.4374999999999996E-2</v>
      </c>
      <c r="G41" s="41" t="s">
        <v>162</v>
      </c>
      <c r="H41" s="41" t="s">
        <v>163</v>
      </c>
      <c r="I41" s="42" t="s">
        <v>141</v>
      </c>
      <c r="J41" s="42" t="s">
        <v>32</v>
      </c>
      <c r="K41" s="42">
        <v>2</v>
      </c>
      <c r="L41" s="42" t="s">
        <v>34</v>
      </c>
      <c r="M41" s="6"/>
      <c r="N41" s="11"/>
      <c r="O41" s="11"/>
      <c r="P41" s="6">
        <f>$B41</f>
        <v>22</v>
      </c>
      <c r="Q41" s="11"/>
      <c r="R41" s="11"/>
      <c r="S41" s="6"/>
      <c r="U41" s="6"/>
      <c r="V41" s="6"/>
      <c r="W41" s="6"/>
      <c r="X41" s="6">
        <f>$D41</f>
        <v>13</v>
      </c>
      <c r="Y41" s="6"/>
      <c r="Z41" s="6"/>
      <c r="AA41" s="6"/>
      <c r="AC41" s="6"/>
      <c r="AD41" s="11"/>
      <c r="AE41" s="11"/>
      <c r="AF41" s="11"/>
      <c r="AG41" s="6"/>
      <c r="AH41" s="6"/>
      <c r="AI41" s="11"/>
      <c r="AJ41" s="6"/>
      <c r="AK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 x14ac:dyDescent="0.3">
      <c r="A42" s="42">
        <v>250</v>
      </c>
      <c r="B42" s="42">
        <v>16</v>
      </c>
      <c r="C42" s="42">
        <v>4</v>
      </c>
      <c r="D42" s="42">
        <v>11</v>
      </c>
      <c r="E42" s="42">
        <v>1762</v>
      </c>
      <c r="F42" s="48">
        <v>3.4386574074074076E-2</v>
      </c>
      <c r="G42" s="41" t="s">
        <v>339</v>
      </c>
      <c r="H42" s="41" t="s">
        <v>340</v>
      </c>
      <c r="I42" s="42" t="s">
        <v>153</v>
      </c>
      <c r="J42" s="42" t="s">
        <v>21</v>
      </c>
      <c r="K42" s="42">
        <v>3</v>
      </c>
      <c r="L42" s="42" t="s">
        <v>34</v>
      </c>
      <c r="M42" s="6"/>
      <c r="N42" s="11"/>
      <c r="O42" s="11"/>
      <c r="P42" s="11"/>
      <c r="Q42" s="6"/>
      <c r="R42" s="11"/>
      <c r="S42" s="6"/>
      <c r="U42" s="6"/>
      <c r="V42" s="6"/>
      <c r="W42" s="6"/>
      <c r="X42" s="6"/>
      <c r="Y42" s="6"/>
      <c r="Z42" s="6"/>
      <c r="AA42" s="6"/>
      <c r="AC42" s="6"/>
      <c r="AD42" s="11"/>
      <c r="AE42" s="11"/>
      <c r="AF42" s="6">
        <f>$B42</f>
        <v>16</v>
      </c>
      <c r="AG42" s="6"/>
      <c r="AH42" s="6"/>
      <c r="AI42" s="11"/>
      <c r="AJ42" s="6"/>
      <c r="AK42" s="6"/>
      <c r="AM42" s="6"/>
      <c r="AN42" s="6"/>
      <c r="AO42" s="6"/>
      <c r="AP42" s="6">
        <f>$D42</f>
        <v>11</v>
      </c>
      <c r="AQ42" s="6"/>
      <c r="AR42" s="6"/>
      <c r="AS42" s="6"/>
      <c r="AT42" s="6"/>
      <c r="AU42" s="6"/>
    </row>
    <row r="43" spans="1:47" ht="15" customHeight="1" x14ac:dyDescent="0.3">
      <c r="A43" s="42">
        <v>252</v>
      </c>
      <c r="B43" s="42">
        <v>17</v>
      </c>
      <c r="C43" s="42">
        <v>5</v>
      </c>
      <c r="D43" s="42">
        <v>12</v>
      </c>
      <c r="E43" s="42">
        <v>1760</v>
      </c>
      <c r="F43" s="48">
        <v>3.4409722222222223E-2</v>
      </c>
      <c r="G43" s="41" t="s">
        <v>341</v>
      </c>
      <c r="H43" s="41" t="s">
        <v>342</v>
      </c>
      <c r="I43" s="42" t="s">
        <v>153</v>
      </c>
      <c r="J43" s="42" t="s">
        <v>21</v>
      </c>
      <c r="K43" s="42">
        <v>3</v>
      </c>
      <c r="L43" s="42" t="s">
        <v>34</v>
      </c>
      <c r="M43" s="11"/>
      <c r="N43" s="11"/>
      <c r="O43" s="11"/>
      <c r="P43" s="11"/>
      <c r="Q43" s="6"/>
      <c r="R43" s="11"/>
      <c r="S43" s="6"/>
      <c r="U43" s="6"/>
      <c r="V43" s="6"/>
      <c r="W43" s="6"/>
      <c r="X43" s="6"/>
      <c r="Y43" s="6"/>
      <c r="Z43" s="6"/>
      <c r="AA43" s="6"/>
      <c r="AC43" s="6"/>
      <c r="AD43" s="11"/>
      <c r="AE43" s="11"/>
      <c r="AF43" s="6">
        <f>$B43</f>
        <v>17</v>
      </c>
      <c r="AG43" s="6"/>
      <c r="AH43" s="6"/>
      <c r="AI43" s="6"/>
      <c r="AJ43" s="6"/>
      <c r="AK43" s="6"/>
      <c r="AM43" s="6"/>
      <c r="AN43" s="6"/>
      <c r="AO43" s="6"/>
      <c r="AP43" s="6">
        <f>$D43</f>
        <v>12</v>
      </c>
      <c r="AQ43" s="6"/>
      <c r="AR43" s="6"/>
      <c r="AS43" s="6"/>
      <c r="AT43" s="6"/>
      <c r="AU43" s="6"/>
    </row>
    <row r="44" spans="1:47" ht="15" customHeight="1" x14ac:dyDescent="0.3">
      <c r="A44" s="42">
        <v>263</v>
      </c>
      <c r="B44" s="42">
        <v>18</v>
      </c>
      <c r="C44" s="42"/>
      <c r="D44" s="42"/>
      <c r="E44" s="42">
        <v>1960</v>
      </c>
      <c r="F44" s="48">
        <v>3.4652777777777775E-2</v>
      </c>
      <c r="G44" s="41" t="s">
        <v>299</v>
      </c>
      <c r="H44" s="41" t="s">
        <v>300</v>
      </c>
      <c r="I44" s="42" t="s">
        <v>93</v>
      </c>
      <c r="J44" s="42" t="s">
        <v>37</v>
      </c>
      <c r="K44" s="42">
        <v>3</v>
      </c>
      <c r="L44" s="42" t="s">
        <v>34</v>
      </c>
      <c r="M44" s="6"/>
      <c r="N44" s="11"/>
      <c r="O44" s="11"/>
      <c r="P44" s="11"/>
      <c r="Q44" s="6"/>
      <c r="R44" s="6"/>
      <c r="S44" s="11"/>
      <c r="U44" s="6"/>
      <c r="V44" s="6"/>
      <c r="W44" s="6"/>
      <c r="X44" s="6"/>
      <c r="Y44" s="6"/>
      <c r="Z44" s="6"/>
      <c r="AA44" s="6"/>
      <c r="AC44" s="11"/>
      <c r="AD44" s="11"/>
      <c r="AE44" s="6">
        <f>$B44</f>
        <v>18</v>
      </c>
      <c r="AF44" s="6"/>
      <c r="AG44" s="6"/>
      <c r="AH44" s="6"/>
      <c r="AI44" s="6"/>
      <c r="AJ44" s="6"/>
      <c r="AK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 x14ac:dyDescent="0.3">
      <c r="A45" s="42">
        <v>264</v>
      </c>
      <c r="B45" s="42">
        <v>19</v>
      </c>
      <c r="C45" s="42">
        <v>6</v>
      </c>
      <c r="D45" s="42">
        <v>13</v>
      </c>
      <c r="E45" s="42">
        <v>1936</v>
      </c>
      <c r="F45" s="48">
        <v>3.4664351851851849E-2</v>
      </c>
      <c r="G45" s="41" t="s">
        <v>343</v>
      </c>
      <c r="H45" s="41" t="s">
        <v>344</v>
      </c>
      <c r="I45" s="42" t="s">
        <v>141</v>
      </c>
      <c r="J45" s="42" t="s">
        <v>37</v>
      </c>
      <c r="K45" s="42">
        <v>3</v>
      </c>
      <c r="L45" s="42" t="s">
        <v>34</v>
      </c>
      <c r="M45" s="6"/>
      <c r="N45" s="6"/>
      <c r="O45" s="6"/>
      <c r="P45" s="11"/>
      <c r="Q45" s="6"/>
      <c r="R45" s="6"/>
      <c r="S45" s="6"/>
      <c r="U45" s="6"/>
      <c r="V45" s="6"/>
      <c r="W45" s="6"/>
      <c r="X45" s="6"/>
      <c r="Y45" s="6"/>
      <c r="Z45" s="6"/>
      <c r="AA45" s="6"/>
      <c r="AC45" s="6"/>
      <c r="AD45" s="6"/>
      <c r="AE45" s="6">
        <f>$B45</f>
        <v>19</v>
      </c>
      <c r="AF45" s="11"/>
      <c r="AG45" s="6"/>
      <c r="AH45" s="6"/>
      <c r="AI45" s="6"/>
      <c r="AJ45" s="6"/>
      <c r="AK45" s="6"/>
      <c r="AM45" s="6"/>
      <c r="AN45" s="6"/>
      <c r="AO45" s="6">
        <f>$D45</f>
        <v>13</v>
      </c>
      <c r="AP45" s="6"/>
      <c r="AQ45" s="6"/>
      <c r="AR45" s="6"/>
      <c r="AS45" s="6"/>
      <c r="AT45" s="6"/>
      <c r="AU45" s="6"/>
    </row>
    <row r="46" spans="1:47" ht="15" customHeight="1" x14ac:dyDescent="0.3">
      <c r="A46" s="42">
        <v>266</v>
      </c>
      <c r="B46" s="42">
        <v>20</v>
      </c>
      <c r="C46" s="42">
        <v>7</v>
      </c>
      <c r="D46" s="42">
        <v>14</v>
      </c>
      <c r="E46" s="42">
        <v>1567</v>
      </c>
      <c r="F46" s="48">
        <v>3.4687500000000003E-2</v>
      </c>
      <c r="G46" s="41" t="s">
        <v>345</v>
      </c>
      <c r="H46" s="41" t="s">
        <v>346</v>
      </c>
      <c r="I46" s="42" t="s">
        <v>141</v>
      </c>
      <c r="J46" s="42" t="s">
        <v>30</v>
      </c>
      <c r="K46" s="42">
        <v>3</v>
      </c>
      <c r="L46" s="42" t="s">
        <v>34</v>
      </c>
      <c r="M46" s="6"/>
      <c r="N46" s="6"/>
      <c r="O46" s="6"/>
      <c r="P46" s="6"/>
      <c r="Q46" s="6"/>
      <c r="R46" s="6"/>
      <c r="S46" s="6"/>
      <c r="U46" s="6"/>
      <c r="V46" s="6"/>
      <c r="W46" s="6"/>
      <c r="X46" s="6"/>
      <c r="Y46" s="6"/>
      <c r="Z46" s="6"/>
      <c r="AA46" s="6"/>
      <c r="AC46" s="6">
        <f>$B46</f>
        <v>20</v>
      </c>
      <c r="AD46" s="6"/>
      <c r="AE46" s="6"/>
      <c r="AF46" s="6"/>
      <c r="AG46" s="6"/>
      <c r="AH46" s="6"/>
      <c r="AI46" s="11"/>
      <c r="AJ46" s="6"/>
      <c r="AK46" s="11"/>
      <c r="AM46" s="6">
        <f>$D46</f>
        <v>14</v>
      </c>
      <c r="AN46" s="6"/>
      <c r="AO46" s="6"/>
      <c r="AP46" s="6"/>
      <c r="AQ46" s="6"/>
      <c r="AR46" s="6"/>
      <c r="AS46" s="6"/>
      <c r="AT46" s="6"/>
      <c r="AU46" s="6"/>
    </row>
    <row r="47" spans="1:47" ht="15" customHeight="1" x14ac:dyDescent="0.3">
      <c r="A47" s="42">
        <v>269</v>
      </c>
      <c r="B47" s="42">
        <v>23</v>
      </c>
      <c r="C47" s="42">
        <v>7</v>
      </c>
      <c r="D47" s="42">
        <v>14</v>
      </c>
      <c r="E47" s="42">
        <v>861</v>
      </c>
      <c r="F47" s="48">
        <v>3.4756944444444444E-2</v>
      </c>
      <c r="G47" s="41" t="s">
        <v>164</v>
      </c>
      <c r="H47" s="41" t="s">
        <v>165</v>
      </c>
      <c r="I47" s="42" t="s">
        <v>141</v>
      </c>
      <c r="J47" s="42" t="s">
        <v>36</v>
      </c>
      <c r="K47" s="42">
        <v>2</v>
      </c>
      <c r="L47" s="42" t="s">
        <v>34</v>
      </c>
      <c r="M47" s="6"/>
      <c r="N47" s="6"/>
      <c r="O47" s="11"/>
      <c r="P47" s="6"/>
      <c r="Q47" s="11"/>
      <c r="R47" s="6"/>
      <c r="S47" s="6">
        <f>$B47</f>
        <v>23</v>
      </c>
      <c r="U47" s="6"/>
      <c r="V47" s="6"/>
      <c r="W47" s="6"/>
      <c r="X47" s="6"/>
      <c r="Y47" s="6"/>
      <c r="Z47" s="6"/>
      <c r="AA47" s="6">
        <f>$D47</f>
        <v>14</v>
      </c>
      <c r="AC47" s="6"/>
      <c r="AD47" s="11"/>
      <c r="AE47" s="6"/>
      <c r="AF47" s="6"/>
      <c r="AG47" s="11"/>
      <c r="AH47" s="6"/>
      <c r="AI47" s="6"/>
      <c r="AJ47" s="6"/>
      <c r="AK47" s="11"/>
      <c r="AM47" s="6"/>
      <c r="AN47" s="6"/>
      <c r="AO47" s="6"/>
      <c r="AP47" s="6"/>
      <c r="AQ47" s="6"/>
      <c r="AR47" s="6"/>
      <c r="AS47" s="6"/>
      <c r="AT47" s="6"/>
      <c r="AU47" s="6"/>
    </row>
    <row r="48" spans="1:47" ht="15" customHeight="1" x14ac:dyDescent="0.3">
      <c r="A48" s="42">
        <v>274</v>
      </c>
      <c r="B48" s="42">
        <v>24</v>
      </c>
      <c r="C48" s="42">
        <v>5</v>
      </c>
      <c r="D48" s="42">
        <v>15</v>
      </c>
      <c r="E48" s="42">
        <v>937</v>
      </c>
      <c r="F48" s="48">
        <v>3.4953703703703702E-2</v>
      </c>
      <c r="G48" s="41" t="s">
        <v>166</v>
      </c>
      <c r="H48" s="41" t="s">
        <v>167</v>
      </c>
      <c r="I48" s="42" t="s">
        <v>144</v>
      </c>
      <c r="J48" s="42" t="s">
        <v>36</v>
      </c>
      <c r="K48" s="42">
        <v>2</v>
      </c>
      <c r="L48" s="42" t="s">
        <v>34</v>
      </c>
      <c r="M48" s="11"/>
      <c r="N48" s="6"/>
      <c r="O48" s="6"/>
      <c r="P48" s="6"/>
      <c r="Q48" s="6"/>
      <c r="R48" s="11"/>
      <c r="S48" s="6">
        <f>$B48</f>
        <v>24</v>
      </c>
      <c r="U48" s="6"/>
      <c r="V48" s="6"/>
      <c r="W48" s="6"/>
      <c r="X48" s="6"/>
      <c r="Y48" s="6"/>
      <c r="Z48" s="6"/>
      <c r="AA48" s="6">
        <f>$D48</f>
        <v>15</v>
      </c>
      <c r="AC48" s="11"/>
      <c r="AD48" s="6"/>
      <c r="AE48" s="6"/>
      <c r="AF48" s="6"/>
      <c r="AG48" s="6"/>
      <c r="AH48" s="6"/>
      <c r="AI48" s="6"/>
      <c r="AJ48" s="6"/>
      <c r="AK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 x14ac:dyDescent="0.3">
      <c r="A49" s="42">
        <v>275</v>
      </c>
      <c r="B49" s="42">
        <v>25</v>
      </c>
      <c r="C49" s="42">
        <v>4</v>
      </c>
      <c r="D49" s="42">
        <v>16</v>
      </c>
      <c r="E49" s="42">
        <v>1194</v>
      </c>
      <c r="F49" s="48">
        <v>3.498842592592593E-2</v>
      </c>
      <c r="G49" s="41" t="s">
        <v>168</v>
      </c>
      <c r="H49" s="41" t="s">
        <v>169</v>
      </c>
      <c r="I49" s="42" t="s">
        <v>153</v>
      </c>
      <c r="J49" s="42" t="s">
        <v>32</v>
      </c>
      <c r="K49" s="42">
        <v>2</v>
      </c>
      <c r="L49" s="42" t="s">
        <v>34</v>
      </c>
      <c r="M49" s="6"/>
      <c r="N49" s="6"/>
      <c r="O49" s="11"/>
      <c r="P49" s="6">
        <f>$B49</f>
        <v>25</v>
      </c>
      <c r="Q49" s="11"/>
      <c r="R49" s="6"/>
      <c r="S49" s="6"/>
      <c r="U49" s="6"/>
      <c r="V49" s="6"/>
      <c r="W49" s="6"/>
      <c r="X49" s="6">
        <f>$D49</f>
        <v>16</v>
      </c>
      <c r="Y49" s="6"/>
      <c r="Z49" s="6"/>
      <c r="AA49" s="6"/>
      <c r="AC49" s="6"/>
      <c r="AD49" s="6"/>
      <c r="AE49" s="6"/>
      <c r="AF49" s="6"/>
      <c r="AG49" s="6"/>
      <c r="AH49" s="6"/>
      <c r="AI49" s="6"/>
      <c r="AJ49" s="11"/>
      <c r="AK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ht="15" customHeight="1" x14ac:dyDescent="0.3">
      <c r="A50" s="42">
        <v>278</v>
      </c>
      <c r="B50" s="42">
        <v>21</v>
      </c>
      <c r="C50" s="42">
        <v>6</v>
      </c>
      <c r="D50" s="42">
        <v>15</v>
      </c>
      <c r="E50" s="42">
        <v>2045</v>
      </c>
      <c r="F50" s="48">
        <v>3.5081018518518518E-2</v>
      </c>
      <c r="G50" s="41" t="s">
        <v>111</v>
      </c>
      <c r="H50" s="41" t="s">
        <v>347</v>
      </c>
      <c r="I50" s="42" t="s">
        <v>144</v>
      </c>
      <c r="J50" s="42" t="s">
        <v>23</v>
      </c>
      <c r="K50" s="42">
        <v>3</v>
      </c>
      <c r="L50" s="42" t="s">
        <v>34</v>
      </c>
      <c r="M50" s="6"/>
      <c r="N50" s="11"/>
      <c r="O50" s="11"/>
      <c r="P50" s="11"/>
      <c r="Q50" s="6"/>
      <c r="R50" s="11"/>
      <c r="S50" s="6"/>
      <c r="U50" s="6"/>
      <c r="V50" s="6"/>
      <c r="W50" s="6"/>
      <c r="X50" s="6"/>
      <c r="Y50" s="6"/>
      <c r="Z50" s="6"/>
      <c r="AA50" s="6"/>
      <c r="AC50" s="6"/>
      <c r="AD50" s="11"/>
      <c r="AE50" s="11"/>
      <c r="AF50" s="11"/>
      <c r="AG50" s="6"/>
      <c r="AH50" s="6"/>
      <c r="AI50" s="6">
        <f>$B50</f>
        <v>21</v>
      </c>
      <c r="AJ50" s="6"/>
      <c r="AK50" s="6"/>
      <c r="AM50" s="6"/>
      <c r="AN50" s="6"/>
      <c r="AO50" s="6"/>
      <c r="AP50" s="6"/>
      <c r="AQ50" s="6"/>
      <c r="AR50" s="6"/>
      <c r="AS50" s="6">
        <f>$D50</f>
        <v>15</v>
      </c>
      <c r="AT50" s="6"/>
      <c r="AU50" s="6"/>
    </row>
    <row r="51" spans="1:47" ht="15" customHeight="1" x14ac:dyDescent="0.3">
      <c r="A51" s="42">
        <v>279</v>
      </c>
      <c r="B51" s="42">
        <v>22</v>
      </c>
      <c r="C51" s="42">
        <v>7</v>
      </c>
      <c r="D51" s="42">
        <v>16</v>
      </c>
      <c r="E51" s="42">
        <v>1688</v>
      </c>
      <c r="F51" s="48">
        <v>3.5092592592592592E-2</v>
      </c>
      <c r="G51" s="41" t="s">
        <v>348</v>
      </c>
      <c r="H51" s="41" t="s">
        <v>349</v>
      </c>
      <c r="I51" s="42" t="s">
        <v>144</v>
      </c>
      <c r="J51" s="42" t="s">
        <v>23</v>
      </c>
      <c r="K51" s="42">
        <v>3</v>
      </c>
      <c r="L51" s="42" t="s">
        <v>34</v>
      </c>
      <c r="M51" s="11"/>
      <c r="N51" s="11"/>
      <c r="O51" s="11"/>
      <c r="P51" s="11"/>
      <c r="Q51" s="6"/>
      <c r="R51" s="11"/>
      <c r="S51" s="6"/>
      <c r="U51" s="6"/>
      <c r="V51" s="6"/>
      <c r="W51" s="6"/>
      <c r="X51" s="6"/>
      <c r="Y51" s="6"/>
      <c r="Z51" s="6"/>
      <c r="AA51" s="6"/>
      <c r="AC51" s="6"/>
      <c r="AD51" s="11"/>
      <c r="AE51" s="11"/>
      <c r="AF51" s="11"/>
      <c r="AG51" s="6"/>
      <c r="AH51" s="6"/>
      <c r="AI51" s="6">
        <f>$B51</f>
        <v>22</v>
      </c>
      <c r="AJ51" s="6"/>
      <c r="AK51" s="6"/>
      <c r="AM51" s="6"/>
      <c r="AN51" s="6"/>
      <c r="AO51" s="6"/>
      <c r="AP51" s="6"/>
      <c r="AQ51" s="6"/>
      <c r="AR51" s="6"/>
      <c r="AS51" s="6">
        <f>$D51</f>
        <v>16</v>
      </c>
      <c r="AT51" s="6"/>
      <c r="AU51" s="6"/>
    </row>
    <row r="52" spans="1:47" ht="15" customHeight="1" x14ac:dyDescent="0.3">
      <c r="A52" s="42">
        <v>286</v>
      </c>
      <c r="B52" s="42">
        <v>23</v>
      </c>
      <c r="C52" s="42"/>
      <c r="D52" s="42"/>
      <c r="E52" s="42">
        <v>1913</v>
      </c>
      <c r="F52" s="48">
        <v>3.5231481481481482E-2</v>
      </c>
      <c r="G52" s="41" t="s">
        <v>301</v>
      </c>
      <c r="H52" s="41" t="s">
        <v>302</v>
      </c>
      <c r="I52" s="42" t="s">
        <v>93</v>
      </c>
      <c r="J52" s="42" t="s">
        <v>37</v>
      </c>
      <c r="K52" s="42">
        <v>3</v>
      </c>
      <c r="L52" s="42" t="s">
        <v>34</v>
      </c>
      <c r="M52" s="6"/>
      <c r="N52" s="11"/>
      <c r="O52" s="11"/>
      <c r="P52" s="11"/>
      <c r="Q52" s="6"/>
      <c r="R52" s="6"/>
      <c r="S52" s="6"/>
      <c r="U52" s="6"/>
      <c r="V52" s="6"/>
      <c r="W52" s="6"/>
      <c r="X52" s="6"/>
      <c r="Y52" s="6"/>
      <c r="Z52" s="6"/>
      <c r="AA52" s="6"/>
      <c r="AC52" s="6"/>
      <c r="AD52" s="11"/>
      <c r="AE52" s="6">
        <f>$B52</f>
        <v>23</v>
      </c>
      <c r="AF52" s="11"/>
      <c r="AG52" s="6"/>
      <c r="AH52" s="6"/>
      <c r="AI52" s="11"/>
      <c r="AJ52" s="6"/>
      <c r="AK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 x14ac:dyDescent="0.3">
      <c r="A53" s="42">
        <v>287</v>
      </c>
      <c r="B53" s="42">
        <v>26</v>
      </c>
      <c r="C53" s="42">
        <v>5</v>
      </c>
      <c r="D53" s="42">
        <v>17</v>
      </c>
      <c r="E53" s="42">
        <v>908</v>
      </c>
      <c r="F53" s="48">
        <v>3.5254629629629629E-2</v>
      </c>
      <c r="G53" s="41" t="s">
        <v>170</v>
      </c>
      <c r="H53" s="41" t="s">
        <v>171</v>
      </c>
      <c r="I53" s="42" t="s">
        <v>153</v>
      </c>
      <c r="J53" s="42" t="s">
        <v>36</v>
      </c>
      <c r="K53" s="42">
        <v>2</v>
      </c>
      <c r="L53" s="42" t="s">
        <v>34</v>
      </c>
      <c r="M53" s="6"/>
      <c r="N53" s="11"/>
      <c r="O53" s="6"/>
      <c r="P53" s="6"/>
      <c r="Q53" s="6"/>
      <c r="R53" s="11"/>
      <c r="S53" s="6">
        <f>$B53</f>
        <v>26</v>
      </c>
      <c r="U53" s="6"/>
      <c r="V53" s="6"/>
      <c r="W53" s="6"/>
      <c r="X53" s="6"/>
      <c r="Y53" s="6"/>
      <c r="Z53" s="6"/>
      <c r="AA53" s="6">
        <f>$D53</f>
        <v>17</v>
      </c>
      <c r="AC53" s="6"/>
      <c r="AD53" s="11"/>
      <c r="AE53" s="11"/>
      <c r="AF53" s="11"/>
      <c r="AG53" s="6"/>
      <c r="AH53" s="6"/>
      <c r="AI53" s="11"/>
      <c r="AJ53" s="6"/>
      <c r="AK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ht="15" customHeight="1" x14ac:dyDescent="0.3">
      <c r="A54" s="42">
        <v>291</v>
      </c>
      <c r="B54" s="42">
        <v>27</v>
      </c>
      <c r="C54" s="42"/>
      <c r="D54" s="42"/>
      <c r="E54" s="42">
        <v>1471</v>
      </c>
      <c r="F54" s="48">
        <v>3.5636574074074077E-2</v>
      </c>
      <c r="G54" s="41" t="s">
        <v>107</v>
      </c>
      <c r="H54" s="41" t="s">
        <v>108</v>
      </c>
      <c r="I54" s="42" t="s">
        <v>93</v>
      </c>
      <c r="J54" s="42" t="s">
        <v>27</v>
      </c>
      <c r="K54" s="42">
        <v>2</v>
      </c>
      <c r="L54" s="42" t="s">
        <v>34</v>
      </c>
      <c r="M54" s="11"/>
      <c r="N54" s="11"/>
      <c r="O54" s="11"/>
      <c r="P54" s="11"/>
      <c r="Q54" s="6">
        <f>$B54</f>
        <v>27</v>
      </c>
      <c r="R54" s="11"/>
      <c r="S54" s="6"/>
      <c r="U54" s="6"/>
      <c r="V54" s="6"/>
      <c r="W54" s="6"/>
      <c r="X54" s="6"/>
      <c r="Y54" s="6"/>
      <c r="Z54" s="6"/>
      <c r="AA54" s="6"/>
      <c r="AC54" s="6"/>
      <c r="AD54" s="11"/>
      <c r="AE54" s="11"/>
      <c r="AF54" s="6"/>
      <c r="AG54" s="6"/>
      <c r="AH54" s="6"/>
      <c r="AI54" s="11"/>
      <c r="AJ54" s="6"/>
      <c r="AK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 x14ac:dyDescent="0.3">
      <c r="A55" s="42">
        <v>293</v>
      </c>
      <c r="B55" s="42">
        <v>28</v>
      </c>
      <c r="C55" s="42">
        <v>6</v>
      </c>
      <c r="D55" s="42">
        <v>18</v>
      </c>
      <c r="E55" s="42">
        <v>1126</v>
      </c>
      <c r="F55" s="48">
        <v>3.5659722222222225E-2</v>
      </c>
      <c r="G55" s="41" t="s">
        <v>172</v>
      </c>
      <c r="H55" s="41" t="s">
        <v>173</v>
      </c>
      <c r="I55" s="42" t="s">
        <v>144</v>
      </c>
      <c r="J55" s="42" t="s">
        <v>76</v>
      </c>
      <c r="K55" s="42">
        <v>2</v>
      </c>
      <c r="L55" s="42" t="s">
        <v>34</v>
      </c>
      <c r="M55" s="6"/>
      <c r="N55" s="6">
        <f>$B55</f>
        <v>28</v>
      </c>
      <c r="O55" s="6"/>
      <c r="P55" s="6"/>
      <c r="Q55" s="6"/>
      <c r="R55" s="11"/>
      <c r="S55" s="6"/>
      <c r="U55" s="6"/>
      <c r="V55" s="6">
        <f>$D55</f>
        <v>18</v>
      </c>
      <c r="W55" s="6"/>
      <c r="X55" s="6"/>
      <c r="Y55" s="6"/>
      <c r="Z55" s="6"/>
      <c r="AA55" s="6"/>
      <c r="AC55" s="6"/>
      <c r="AD55" s="6"/>
      <c r="AE55" s="6"/>
      <c r="AF55" s="6"/>
      <c r="AG55" s="6"/>
      <c r="AH55" s="6"/>
      <c r="AI55" s="6"/>
      <c r="AJ55" s="11"/>
      <c r="AK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 x14ac:dyDescent="0.3">
      <c r="A56" s="42">
        <v>299</v>
      </c>
      <c r="B56" s="42">
        <v>29</v>
      </c>
      <c r="C56" s="42">
        <v>6</v>
      </c>
      <c r="D56" s="42">
        <v>19</v>
      </c>
      <c r="E56" s="42">
        <v>1040</v>
      </c>
      <c r="F56" s="48">
        <v>3.5879629629629629E-2</v>
      </c>
      <c r="G56" s="41" t="s">
        <v>174</v>
      </c>
      <c r="H56" s="41" t="s">
        <v>175</v>
      </c>
      <c r="I56" s="42" t="s">
        <v>153</v>
      </c>
      <c r="J56" s="42" t="s">
        <v>77</v>
      </c>
      <c r="K56" s="42">
        <v>2</v>
      </c>
      <c r="L56" s="42" t="s">
        <v>34</v>
      </c>
      <c r="M56" s="11"/>
      <c r="N56" s="11"/>
      <c r="O56" s="11"/>
      <c r="P56" s="11"/>
      <c r="Q56" s="6"/>
      <c r="R56" s="6">
        <f>$B56</f>
        <v>29</v>
      </c>
      <c r="S56" s="6"/>
      <c r="U56" s="6"/>
      <c r="V56" s="6"/>
      <c r="W56" s="6"/>
      <c r="X56" s="6"/>
      <c r="Y56" s="6"/>
      <c r="Z56" s="6">
        <f>$D56</f>
        <v>19</v>
      </c>
      <c r="AA56" s="6"/>
      <c r="AC56" s="6"/>
      <c r="AD56" s="11"/>
      <c r="AE56" s="11"/>
      <c r="AF56" s="6"/>
      <c r="AG56" s="6"/>
      <c r="AH56" s="6"/>
      <c r="AI56" s="11"/>
      <c r="AJ56" s="6"/>
      <c r="AK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 x14ac:dyDescent="0.3">
      <c r="A57" s="42">
        <v>301</v>
      </c>
      <c r="B57" s="42">
        <v>24</v>
      </c>
      <c r="C57" s="42">
        <v>8</v>
      </c>
      <c r="D57" s="42">
        <v>17</v>
      </c>
      <c r="E57" s="42">
        <v>2031</v>
      </c>
      <c r="F57" s="48">
        <v>3.5983796296296298E-2</v>
      </c>
      <c r="G57" s="41" t="s">
        <v>350</v>
      </c>
      <c r="H57" s="41" t="s">
        <v>351</v>
      </c>
      <c r="I57" s="42" t="s">
        <v>144</v>
      </c>
      <c r="J57" s="42" t="s">
        <v>23</v>
      </c>
      <c r="K57" s="42">
        <v>3</v>
      </c>
      <c r="L57" s="42" t="s">
        <v>34</v>
      </c>
      <c r="M57" s="11"/>
      <c r="N57" s="6"/>
      <c r="O57" s="6"/>
      <c r="P57" s="6"/>
      <c r="Q57" s="11"/>
      <c r="R57" s="11"/>
      <c r="S57" s="6"/>
      <c r="U57" s="6"/>
      <c r="V57" s="6"/>
      <c r="W57" s="6"/>
      <c r="X57" s="6"/>
      <c r="Y57" s="6"/>
      <c r="Z57" s="6"/>
      <c r="AA57" s="6"/>
      <c r="AC57" s="11"/>
      <c r="AD57" s="6"/>
      <c r="AE57" s="6"/>
      <c r="AF57" s="6"/>
      <c r="AG57" s="6"/>
      <c r="AH57" s="6"/>
      <c r="AI57" s="6">
        <f>$B57</f>
        <v>24</v>
      </c>
      <c r="AJ57" s="11"/>
      <c r="AK57" s="6"/>
      <c r="AM57" s="6"/>
      <c r="AN57" s="6"/>
      <c r="AO57" s="6"/>
      <c r="AP57" s="6"/>
      <c r="AQ57" s="6"/>
      <c r="AR57" s="6"/>
      <c r="AS57" s="6">
        <f>$D57</f>
        <v>17</v>
      </c>
      <c r="AT57" s="6"/>
      <c r="AU57" s="6"/>
    </row>
    <row r="58" spans="1:47" ht="15" customHeight="1" x14ac:dyDescent="0.3">
      <c r="A58" s="42">
        <v>304</v>
      </c>
      <c r="B58" s="42">
        <v>30</v>
      </c>
      <c r="C58" s="42">
        <v>7</v>
      </c>
      <c r="D58" s="42">
        <v>20</v>
      </c>
      <c r="E58" s="42">
        <v>1229</v>
      </c>
      <c r="F58" s="48">
        <v>3.6030092592592593E-2</v>
      </c>
      <c r="G58" s="41" t="s">
        <v>176</v>
      </c>
      <c r="H58" s="41" t="s">
        <v>177</v>
      </c>
      <c r="I58" s="42" t="s">
        <v>144</v>
      </c>
      <c r="J58" s="42" t="s">
        <v>32</v>
      </c>
      <c r="K58" s="42">
        <v>2</v>
      </c>
      <c r="L58" s="42" t="s">
        <v>34</v>
      </c>
      <c r="M58" s="6"/>
      <c r="N58" s="11"/>
      <c r="O58" s="6"/>
      <c r="P58" s="6">
        <f>$B58</f>
        <v>30</v>
      </c>
      <c r="Q58" s="6"/>
      <c r="R58" s="6"/>
      <c r="S58" s="11"/>
      <c r="U58" s="6"/>
      <c r="V58" s="6"/>
      <c r="W58" s="6"/>
      <c r="X58" s="6">
        <f>$D58</f>
        <v>20</v>
      </c>
      <c r="Y58" s="6"/>
      <c r="Z58" s="6"/>
      <c r="AA58" s="6"/>
      <c r="AC58" s="6"/>
      <c r="AD58" s="11"/>
      <c r="AE58" s="6"/>
      <c r="AF58" s="6"/>
      <c r="AG58" s="6"/>
      <c r="AH58" s="6"/>
      <c r="AI58" s="11"/>
      <c r="AJ58" s="11"/>
      <c r="AK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5" customHeight="1" x14ac:dyDescent="0.3">
      <c r="A59" s="42">
        <v>305</v>
      </c>
      <c r="B59" s="42">
        <v>31</v>
      </c>
      <c r="C59" s="42">
        <v>8</v>
      </c>
      <c r="D59" s="42">
        <v>21</v>
      </c>
      <c r="E59" s="42">
        <v>1351</v>
      </c>
      <c r="F59" s="48">
        <v>3.6157407407407409E-2</v>
      </c>
      <c r="G59" s="41" t="s">
        <v>178</v>
      </c>
      <c r="H59" s="41" t="s">
        <v>179</v>
      </c>
      <c r="I59" s="42" t="s">
        <v>141</v>
      </c>
      <c r="J59" s="42" t="s">
        <v>20</v>
      </c>
      <c r="K59" s="42">
        <v>2</v>
      </c>
      <c r="L59" s="42" t="s">
        <v>34</v>
      </c>
      <c r="M59" s="6">
        <f>$B59</f>
        <v>31</v>
      </c>
      <c r="N59" s="6"/>
      <c r="O59" s="11"/>
      <c r="P59" s="6"/>
      <c r="Q59" s="11"/>
      <c r="R59" s="6"/>
      <c r="S59" s="6"/>
      <c r="U59" s="6">
        <f>$D59</f>
        <v>21</v>
      </c>
      <c r="V59" s="6"/>
      <c r="W59" s="6"/>
      <c r="X59" s="6"/>
      <c r="Y59" s="6"/>
      <c r="Z59" s="6"/>
      <c r="AA59" s="6"/>
      <c r="AC59" s="6"/>
      <c r="AD59" s="11"/>
      <c r="AE59" s="11"/>
      <c r="AF59" s="11"/>
      <c r="AG59" s="11"/>
      <c r="AH59" s="6"/>
      <c r="AI59" s="6"/>
      <c r="AJ59" s="6"/>
      <c r="AK59" s="11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 x14ac:dyDescent="0.3">
      <c r="A60" s="42">
        <v>306</v>
      </c>
      <c r="B60" s="42">
        <v>32</v>
      </c>
      <c r="C60" s="42">
        <v>8</v>
      </c>
      <c r="D60" s="42">
        <v>22</v>
      </c>
      <c r="E60" s="42">
        <v>1322</v>
      </c>
      <c r="F60" s="48">
        <v>3.619212962962963E-2</v>
      </c>
      <c r="G60" s="41" t="s">
        <v>180</v>
      </c>
      <c r="H60" s="41" t="s">
        <v>181</v>
      </c>
      <c r="I60" s="42" t="s">
        <v>144</v>
      </c>
      <c r="J60" s="42" t="s">
        <v>20</v>
      </c>
      <c r="K60" s="42">
        <v>2</v>
      </c>
      <c r="L60" s="42" t="s">
        <v>34</v>
      </c>
      <c r="M60" s="6">
        <f>$B60</f>
        <v>32</v>
      </c>
      <c r="N60" s="6"/>
      <c r="O60" s="6"/>
      <c r="P60" s="6"/>
      <c r="Q60" s="6"/>
      <c r="R60" s="11"/>
      <c r="S60" s="6"/>
      <c r="U60" s="6">
        <f>$D60</f>
        <v>22</v>
      </c>
      <c r="V60" s="6"/>
      <c r="W60" s="6"/>
      <c r="X60" s="6"/>
      <c r="Y60" s="6"/>
      <c r="Z60" s="6"/>
      <c r="AA60" s="6"/>
      <c r="AC60" s="11"/>
      <c r="AD60" s="11"/>
      <c r="AE60" s="6"/>
      <c r="AF60" s="6"/>
      <c r="AG60" s="6"/>
      <c r="AH60" s="6"/>
      <c r="AI60" s="6"/>
      <c r="AJ60" s="6"/>
      <c r="AK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 x14ac:dyDescent="0.3">
      <c r="A61" s="42">
        <v>308</v>
      </c>
      <c r="B61" s="42">
        <v>25</v>
      </c>
      <c r="C61" s="42">
        <v>1</v>
      </c>
      <c r="D61" s="42">
        <v>18</v>
      </c>
      <c r="E61" s="42">
        <v>1722</v>
      </c>
      <c r="F61" s="48">
        <v>3.6261574074074078E-2</v>
      </c>
      <c r="G61" s="41" t="s">
        <v>352</v>
      </c>
      <c r="H61" s="41" t="s">
        <v>353</v>
      </c>
      <c r="I61" s="42" t="s">
        <v>204</v>
      </c>
      <c r="J61" s="42" t="s">
        <v>25</v>
      </c>
      <c r="K61" s="42">
        <v>3</v>
      </c>
      <c r="L61" s="42" t="s">
        <v>34</v>
      </c>
      <c r="M61" s="6"/>
      <c r="N61" s="11"/>
      <c r="O61" s="6"/>
      <c r="P61" s="6"/>
      <c r="Q61" s="6"/>
      <c r="R61" s="6"/>
      <c r="S61" s="11"/>
      <c r="U61" s="6"/>
      <c r="V61" s="6"/>
      <c r="W61" s="6"/>
      <c r="X61" s="6"/>
      <c r="Y61" s="6"/>
      <c r="Z61" s="6"/>
      <c r="AA61" s="6"/>
      <c r="AC61" s="11"/>
      <c r="AD61" s="6"/>
      <c r="AE61" s="6"/>
      <c r="AF61" s="6"/>
      <c r="AG61" s="11"/>
      <c r="AH61" s="6"/>
      <c r="AI61" s="6"/>
      <c r="AJ61" s="6">
        <f>$B61</f>
        <v>25</v>
      </c>
      <c r="AK61" s="6"/>
      <c r="AM61" s="6"/>
      <c r="AN61" s="6"/>
      <c r="AO61" s="6"/>
      <c r="AP61" s="6"/>
      <c r="AQ61" s="6"/>
      <c r="AR61" s="6"/>
      <c r="AS61" s="6"/>
      <c r="AT61" s="6">
        <f>$D61</f>
        <v>18</v>
      </c>
      <c r="AU61" s="6"/>
    </row>
    <row r="62" spans="1:47" ht="15" customHeight="1" x14ac:dyDescent="0.3">
      <c r="A62" s="42">
        <v>309</v>
      </c>
      <c r="B62" s="42">
        <v>33</v>
      </c>
      <c r="C62" s="42">
        <v>9</v>
      </c>
      <c r="D62" s="42">
        <v>23</v>
      </c>
      <c r="E62" s="42">
        <v>1044</v>
      </c>
      <c r="F62" s="48">
        <v>3.6296296296296292E-2</v>
      </c>
      <c r="G62" s="41" t="s">
        <v>182</v>
      </c>
      <c r="H62" s="41" t="s">
        <v>183</v>
      </c>
      <c r="I62" s="42" t="s">
        <v>141</v>
      </c>
      <c r="J62" s="42" t="s">
        <v>77</v>
      </c>
      <c r="K62" s="42">
        <v>2</v>
      </c>
      <c r="L62" s="42" t="s">
        <v>34</v>
      </c>
      <c r="M62" s="11"/>
      <c r="N62" s="6"/>
      <c r="O62" s="11"/>
      <c r="P62" s="11"/>
      <c r="Q62" s="6"/>
      <c r="R62" s="6">
        <f>$B62</f>
        <v>33</v>
      </c>
      <c r="S62" s="6"/>
      <c r="U62" s="6"/>
      <c r="V62" s="6"/>
      <c r="W62" s="6"/>
      <c r="X62" s="6"/>
      <c r="Y62" s="6"/>
      <c r="Z62" s="6">
        <f>$D62</f>
        <v>23</v>
      </c>
      <c r="AA62" s="6"/>
      <c r="AC62" s="6"/>
      <c r="AD62" s="6"/>
      <c r="AE62" s="11"/>
      <c r="AF62" s="11"/>
      <c r="AG62" s="6"/>
      <c r="AH62" s="6"/>
      <c r="AI62" s="6"/>
      <c r="AJ62" s="6"/>
      <c r="AK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5" customHeight="1" x14ac:dyDescent="0.3">
      <c r="A63" s="42">
        <v>312</v>
      </c>
      <c r="B63" s="42">
        <v>34</v>
      </c>
      <c r="C63" s="42">
        <v>9</v>
      </c>
      <c r="D63" s="42">
        <v>24</v>
      </c>
      <c r="E63" s="42">
        <v>1160</v>
      </c>
      <c r="F63" s="48">
        <v>3.6400462962962961E-2</v>
      </c>
      <c r="G63" s="41" t="s">
        <v>184</v>
      </c>
      <c r="H63" s="41" t="s">
        <v>185</v>
      </c>
      <c r="I63" s="42" t="s">
        <v>144</v>
      </c>
      <c r="J63" s="42" t="s">
        <v>32</v>
      </c>
      <c r="K63" s="42">
        <v>2</v>
      </c>
      <c r="L63" s="42" t="s">
        <v>34</v>
      </c>
      <c r="M63" s="6"/>
      <c r="N63" s="11"/>
      <c r="O63" s="6"/>
      <c r="P63" s="6">
        <f>$B63</f>
        <v>34</v>
      </c>
      <c r="Q63" s="6"/>
      <c r="R63" s="11"/>
      <c r="S63" s="6"/>
      <c r="U63" s="6"/>
      <c r="V63" s="6"/>
      <c r="W63" s="6"/>
      <c r="X63" s="6">
        <f>$D63</f>
        <v>24</v>
      </c>
      <c r="Y63" s="6"/>
      <c r="Z63" s="6"/>
      <c r="AA63" s="6"/>
      <c r="AC63" s="6"/>
      <c r="AD63" s="11"/>
      <c r="AE63" s="11"/>
      <c r="AF63" s="11"/>
      <c r="AG63" s="6"/>
      <c r="AH63" s="6"/>
      <c r="AI63" s="11"/>
      <c r="AJ63" s="6"/>
      <c r="AK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5" customHeight="1" x14ac:dyDescent="0.3">
      <c r="A64" s="42">
        <v>314</v>
      </c>
      <c r="B64" s="42">
        <v>26</v>
      </c>
      <c r="C64" s="42"/>
      <c r="D64" s="42"/>
      <c r="E64" s="42">
        <v>1879</v>
      </c>
      <c r="F64" s="48">
        <v>3.6493055555555549E-2</v>
      </c>
      <c r="G64" s="41" t="s">
        <v>309</v>
      </c>
      <c r="H64" s="41" t="s">
        <v>733</v>
      </c>
      <c r="I64" s="42" t="s">
        <v>93</v>
      </c>
      <c r="J64" s="42" t="s">
        <v>22</v>
      </c>
      <c r="K64" s="42">
        <v>3</v>
      </c>
      <c r="L64" s="42" t="s">
        <v>34</v>
      </c>
      <c r="M64" s="6"/>
      <c r="N64" s="11"/>
      <c r="O64" s="11"/>
      <c r="P64" s="11"/>
      <c r="Q64" s="6"/>
      <c r="R64" s="11"/>
      <c r="S64" s="6"/>
      <c r="U64" s="6"/>
      <c r="V64" s="6"/>
      <c r="W64" s="6"/>
      <c r="X64" s="6"/>
      <c r="Y64" s="6"/>
      <c r="Z64" s="6"/>
      <c r="AA64" s="6"/>
      <c r="AC64" s="6"/>
      <c r="AD64" s="11"/>
      <c r="AE64" s="11"/>
      <c r="AF64" s="11"/>
      <c r="AG64" s="6"/>
      <c r="AH64" s="6"/>
      <c r="AI64" s="6"/>
      <c r="AJ64" s="6"/>
      <c r="AK64" s="6">
        <f>$B64</f>
        <v>26</v>
      </c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 x14ac:dyDescent="0.3">
      <c r="A65" s="42">
        <v>315</v>
      </c>
      <c r="B65" s="42">
        <v>35</v>
      </c>
      <c r="C65" s="42">
        <v>10</v>
      </c>
      <c r="D65" s="42">
        <v>25</v>
      </c>
      <c r="E65" s="42">
        <v>1436</v>
      </c>
      <c r="F65" s="48">
        <v>3.6516203703703703E-2</v>
      </c>
      <c r="G65" s="41" t="s">
        <v>170</v>
      </c>
      <c r="H65" s="41" t="s">
        <v>186</v>
      </c>
      <c r="I65" s="42" t="s">
        <v>144</v>
      </c>
      <c r="J65" s="42" t="s">
        <v>33</v>
      </c>
      <c r="K65" s="42">
        <v>2</v>
      </c>
      <c r="L65" s="42" t="s">
        <v>34</v>
      </c>
      <c r="M65" s="11"/>
      <c r="N65" s="6"/>
      <c r="O65" s="6">
        <f>$B65</f>
        <v>35</v>
      </c>
      <c r="P65" s="6"/>
      <c r="Q65" s="6"/>
      <c r="R65" s="11"/>
      <c r="S65" s="6"/>
      <c r="U65" s="6"/>
      <c r="V65" s="6"/>
      <c r="W65" s="6">
        <f>$D65</f>
        <v>25</v>
      </c>
      <c r="X65" s="6"/>
      <c r="Y65" s="6"/>
      <c r="Z65" s="6"/>
      <c r="AA65" s="6"/>
      <c r="AC65" s="6"/>
      <c r="AD65" s="11"/>
      <c r="AE65" s="6"/>
      <c r="AF65" s="6"/>
      <c r="AG65" s="11"/>
      <c r="AH65" s="6"/>
      <c r="AI65" s="6"/>
      <c r="AJ65" s="11"/>
      <c r="AK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ht="15" customHeight="1" x14ac:dyDescent="0.3">
      <c r="A66" s="42">
        <v>316</v>
      </c>
      <c r="B66" s="42">
        <v>27</v>
      </c>
      <c r="C66" s="42">
        <v>9</v>
      </c>
      <c r="D66" s="42">
        <v>19</v>
      </c>
      <c r="E66" s="42">
        <v>1550</v>
      </c>
      <c r="F66" s="48">
        <v>3.6562499999999998E-2</v>
      </c>
      <c r="G66" s="41" t="s">
        <v>354</v>
      </c>
      <c r="H66" s="41" t="s">
        <v>355</v>
      </c>
      <c r="I66" s="42" t="s">
        <v>144</v>
      </c>
      <c r="J66" s="42" t="s">
        <v>30</v>
      </c>
      <c r="K66" s="42">
        <v>3</v>
      </c>
      <c r="L66" s="42" t="s">
        <v>34</v>
      </c>
      <c r="M66" s="6"/>
      <c r="N66" s="11"/>
      <c r="O66" s="11"/>
      <c r="P66" s="11"/>
      <c r="Q66" s="11"/>
      <c r="R66" s="11"/>
      <c r="S66" s="6"/>
      <c r="U66" s="6"/>
      <c r="V66" s="6"/>
      <c r="W66" s="6"/>
      <c r="X66" s="6"/>
      <c r="Y66" s="6"/>
      <c r="Z66" s="6"/>
      <c r="AA66" s="6"/>
      <c r="AC66" s="6">
        <f>$B66</f>
        <v>27</v>
      </c>
      <c r="AD66" s="6"/>
      <c r="AE66" s="11"/>
      <c r="AF66" s="11"/>
      <c r="AG66" s="6"/>
      <c r="AH66" s="6"/>
      <c r="AI66" s="11"/>
      <c r="AJ66" s="6"/>
      <c r="AK66" s="6"/>
      <c r="AM66" s="6">
        <f>$D66</f>
        <v>19</v>
      </c>
      <c r="AN66" s="6"/>
      <c r="AO66" s="6"/>
      <c r="AP66" s="6"/>
      <c r="AQ66" s="6"/>
      <c r="AR66" s="6"/>
      <c r="AS66" s="6"/>
      <c r="AT66" s="6"/>
      <c r="AU66" s="6"/>
    </row>
    <row r="67" spans="1:47" ht="15" customHeight="1" x14ac:dyDescent="0.3">
      <c r="A67" s="42">
        <v>318</v>
      </c>
      <c r="B67" s="42">
        <v>28</v>
      </c>
      <c r="C67" s="42">
        <v>1</v>
      </c>
      <c r="D67" s="42"/>
      <c r="E67" s="42">
        <v>2036</v>
      </c>
      <c r="F67" s="48">
        <v>3.6736111111111108E-2</v>
      </c>
      <c r="G67" s="41" t="s">
        <v>320</v>
      </c>
      <c r="H67" s="41" t="s">
        <v>321</v>
      </c>
      <c r="I67" s="42" t="s">
        <v>322</v>
      </c>
      <c r="J67" s="42" t="s">
        <v>23</v>
      </c>
      <c r="K67" s="42">
        <v>3</v>
      </c>
      <c r="L67" s="42" t="s">
        <v>34</v>
      </c>
      <c r="M67" s="11"/>
      <c r="N67" s="6"/>
      <c r="O67" s="6"/>
      <c r="P67" s="6"/>
      <c r="Q67" s="6"/>
      <c r="R67" s="11"/>
      <c r="S67" s="6"/>
      <c r="U67" s="6"/>
      <c r="V67" s="6"/>
      <c r="W67" s="6"/>
      <c r="X67" s="6"/>
      <c r="Y67" s="6"/>
      <c r="Z67" s="6"/>
      <c r="AA67" s="6"/>
      <c r="AC67" s="11"/>
      <c r="AD67" s="6"/>
      <c r="AE67" s="6"/>
      <c r="AF67" s="6"/>
      <c r="AG67" s="6"/>
      <c r="AH67" s="6"/>
      <c r="AI67" s="6">
        <f>$B67</f>
        <v>28</v>
      </c>
      <c r="AJ67" s="11"/>
      <c r="AK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 x14ac:dyDescent="0.3">
      <c r="A68" s="42">
        <v>321</v>
      </c>
      <c r="B68" s="42">
        <v>36</v>
      </c>
      <c r="C68" s="42">
        <v>10</v>
      </c>
      <c r="D68" s="42">
        <v>26</v>
      </c>
      <c r="E68" s="42">
        <v>896</v>
      </c>
      <c r="F68" s="48">
        <v>3.6863425925925931E-2</v>
      </c>
      <c r="G68" s="41" t="s">
        <v>162</v>
      </c>
      <c r="H68" s="41" t="s">
        <v>187</v>
      </c>
      <c r="I68" s="42" t="s">
        <v>141</v>
      </c>
      <c r="J68" s="42" t="s">
        <v>36</v>
      </c>
      <c r="K68" s="42">
        <v>2</v>
      </c>
      <c r="L68" s="42" t="s">
        <v>34</v>
      </c>
      <c r="M68" s="11"/>
      <c r="N68" s="11"/>
      <c r="O68" s="6"/>
      <c r="P68" s="6"/>
      <c r="Q68" s="6"/>
      <c r="R68" s="11"/>
      <c r="S68" s="6">
        <f>$B68</f>
        <v>36</v>
      </c>
      <c r="U68" s="6"/>
      <c r="V68" s="6"/>
      <c r="W68" s="6"/>
      <c r="X68" s="6"/>
      <c r="Y68" s="6"/>
      <c r="Z68" s="6"/>
      <c r="AA68" s="6">
        <f>$D68</f>
        <v>26</v>
      </c>
      <c r="AC68" s="6"/>
      <c r="AD68" s="6"/>
      <c r="AE68" s="6"/>
      <c r="AF68" s="6"/>
      <c r="AG68" s="11"/>
      <c r="AH68" s="6"/>
      <c r="AI68" s="6"/>
      <c r="AJ68" s="6"/>
      <c r="AK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ht="15" customHeight="1" x14ac:dyDescent="0.3">
      <c r="A69" s="42">
        <v>322</v>
      </c>
      <c r="B69" s="42">
        <v>37</v>
      </c>
      <c r="C69" s="42"/>
      <c r="D69" s="42"/>
      <c r="E69" s="42">
        <v>874</v>
      </c>
      <c r="F69" s="48">
        <v>3.6863425925925931E-2</v>
      </c>
      <c r="G69" s="41" t="s">
        <v>109</v>
      </c>
      <c r="H69" s="41" t="s">
        <v>110</v>
      </c>
      <c r="I69" s="42" t="s">
        <v>93</v>
      </c>
      <c r="J69" s="42" t="s">
        <v>36</v>
      </c>
      <c r="K69" s="42">
        <v>2</v>
      </c>
      <c r="L69" s="42" t="s">
        <v>34</v>
      </c>
      <c r="M69" s="6"/>
      <c r="N69" s="11"/>
      <c r="O69" s="11"/>
      <c r="P69" s="11"/>
      <c r="Q69" s="6"/>
      <c r="R69" s="6"/>
      <c r="S69" s="6">
        <f>$B69</f>
        <v>37</v>
      </c>
      <c r="U69" s="6"/>
      <c r="V69" s="6"/>
      <c r="W69" s="6"/>
      <c r="X69" s="6"/>
      <c r="Y69" s="6"/>
      <c r="Z69" s="6"/>
      <c r="AA69" s="6"/>
      <c r="AC69" s="6"/>
      <c r="AD69" s="11"/>
      <c r="AE69" s="11"/>
      <c r="AF69" s="11"/>
      <c r="AG69" s="6"/>
      <c r="AH69" s="6"/>
      <c r="AI69" s="11"/>
      <c r="AJ69" s="6"/>
      <c r="AK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 x14ac:dyDescent="0.3">
      <c r="A70" s="42">
        <v>323</v>
      </c>
      <c r="B70" s="42">
        <v>38</v>
      </c>
      <c r="C70" s="42">
        <v>11</v>
      </c>
      <c r="D70" s="42">
        <v>27</v>
      </c>
      <c r="E70" s="42">
        <v>1141</v>
      </c>
      <c r="F70" s="48">
        <v>3.695601851851852E-2</v>
      </c>
      <c r="G70" s="41" t="s">
        <v>188</v>
      </c>
      <c r="H70" s="41" t="s">
        <v>189</v>
      </c>
      <c r="I70" s="42" t="s">
        <v>144</v>
      </c>
      <c r="J70" s="42" t="s">
        <v>76</v>
      </c>
      <c r="K70" s="42">
        <v>2</v>
      </c>
      <c r="L70" s="42" t="s">
        <v>34</v>
      </c>
      <c r="M70" s="6"/>
      <c r="N70" s="6">
        <f>$B70</f>
        <v>38</v>
      </c>
      <c r="O70" s="11"/>
      <c r="P70" s="11"/>
      <c r="Q70" s="6"/>
      <c r="R70" s="11"/>
      <c r="S70" s="6"/>
      <c r="U70" s="6"/>
      <c r="V70" s="6">
        <f>$D70</f>
        <v>27</v>
      </c>
      <c r="W70" s="6"/>
      <c r="X70" s="6"/>
      <c r="Y70" s="6"/>
      <c r="Z70" s="6"/>
      <c r="AA70" s="6"/>
      <c r="AC70" s="6"/>
      <c r="AD70" s="11"/>
      <c r="AE70" s="11"/>
      <c r="AF70" s="11"/>
      <c r="AG70" s="6"/>
      <c r="AH70" s="6"/>
      <c r="AI70" s="11"/>
      <c r="AJ70" s="6"/>
      <c r="AK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ht="15" customHeight="1" x14ac:dyDescent="0.3">
      <c r="A71" s="42">
        <v>326</v>
      </c>
      <c r="B71" s="42">
        <v>29</v>
      </c>
      <c r="C71" s="42">
        <v>8</v>
      </c>
      <c r="D71" s="42">
        <v>20</v>
      </c>
      <c r="E71" s="42">
        <v>1724</v>
      </c>
      <c r="F71" s="48">
        <v>3.7013888888888888E-2</v>
      </c>
      <c r="G71" s="41" t="s">
        <v>168</v>
      </c>
      <c r="H71" s="41" t="s">
        <v>356</v>
      </c>
      <c r="I71" s="42" t="s">
        <v>141</v>
      </c>
      <c r="J71" s="42" t="s">
        <v>25</v>
      </c>
      <c r="K71" s="42">
        <v>3</v>
      </c>
      <c r="L71" s="42" t="s">
        <v>34</v>
      </c>
      <c r="M71" s="6"/>
      <c r="N71" s="6"/>
      <c r="O71" s="6"/>
      <c r="P71" s="11"/>
      <c r="Q71" s="6"/>
      <c r="R71" s="11"/>
      <c r="S71" s="11"/>
      <c r="U71" s="6"/>
      <c r="V71" s="6"/>
      <c r="W71" s="6"/>
      <c r="X71" s="6"/>
      <c r="Y71" s="6"/>
      <c r="Z71" s="6"/>
      <c r="AA71" s="6"/>
      <c r="AC71" s="6"/>
      <c r="AD71" s="6"/>
      <c r="AE71" s="6"/>
      <c r="AF71" s="6"/>
      <c r="AG71" s="6"/>
      <c r="AH71" s="6"/>
      <c r="AI71" s="6"/>
      <c r="AJ71" s="6">
        <f>$B71</f>
        <v>29</v>
      </c>
      <c r="AK71" s="11"/>
      <c r="AM71" s="6"/>
      <c r="AN71" s="6"/>
      <c r="AO71" s="6"/>
      <c r="AP71" s="6"/>
      <c r="AQ71" s="6"/>
      <c r="AR71" s="6"/>
      <c r="AS71" s="6"/>
      <c r="AT71" s="6">
        <f>$D71</f>
        <v>20</v>
      </c>
      <c r="AU71" s="6"/>
    </row>
    <row r="72" spans="1:47" ht="15" customHeight="1" x14ac:dyDescent="0.3">
      <c r="A72" s="42">
        <v>327</v>
      </c>
      <c r="B72" s="42">
        <v>30</v>
      </c>
      <c r="C72" s="42">
        <v>9</v>
      </c>
      <c r="D72" s="42">
        <v>21</v>
      </c>
      <c r="E72" s="42">
        <v>1910</v>
      </c>
      <c r="F72" s="48">
        <v>3.7060185185185189E-2</v>
      </c>
      <c r="G72" s="41" t="s">
        <v>357</v>
      </c>
      <c r="H72" s="41" t="s">
        <v>358</v>
      </c>
      <c r="I72" s="42" t="s">
        <v>141</v>
      </c>
      <c r="J72" s="42" t="s">
        <v>37</v>
      </c>
      <c r="K72" s="42">
        <v>3</v>
      </c>
      <c r="L72" s="42" t="s">
        <v>34</v>
      </c>
      <c r="M72" s="6"/>
      <c r="N72" s="6"/>
      <c r="O72" s="11"/>
      <c r="P72" s="6"/>
      <c r="Q72" s="11"/>
      <c r="R72" s="11"/>
      <c r="S72" s="6"/>
      <c r="U72" s="6"/>
      <c r="V72" s="6"/>
      <c r="W72" s="6"/>
      <c r="X72" s="6"/>
      <c r="Y72" s="6"/>
      <c r="Z72" s="6"/>
      <c r="AA72" s="6"/>
      <c r="AC72" s="11"/>
      <c r="AD72" s="11"/>
      <c r="AE72" s="6">
        <f>$B72</f>
        <v>30</v>
      </c>
      <c r="AF72" s="6"/>
      <c r="AG72" s="11"/>
      <c r="AH72" s="6"/>
      <c r="AI72" s="6"/>
      <c r="AJ72" s="11"/>
      <c r="AK72" s="6"/>
      <c r="AM72" s="6"/>
      <c r="AN72" s="6"/>
      <c r="AO72" s="6">
        <f>$D72</f>
        <v>21</v>
      </c>
      <c r="AP72" s="6"/>
      <c r="AQ72" s="6"/>
      <c r="AR72" s="6"/>
      <c r="AS72" s="6"/>
      <c r="AT72" s="6"/>
      <c r="AU72" s="6"/>
    </row>
    <row r="73" spans="1:47" ht="15" customHeight="1" x14ac:dyDescent="0.3">
      <c r="A73" s="42">
        <v>328</v>
      </c>
      <c r="B73" s="42">
        <v>31</v>
      </c>
      <c r="C73" s="42">
        <v>10</v>
      </c>
      <c r="D73" s="42">
        <v>22</v>
      </c>
      <c r="E73" s="42">
        <v>1564</v>
      </c>
      <c r="F73" s="48">
        <v>3.7094907407407403E-2</v>
      </c>
      <c r="G73" s="41" t="s">
        <v>359</v>
      </c>
      <c r="H73" s="41" t="s">
        <v>360</v>
      </c>
      <c r="I73" s="42" t="s">
        <v>144</v>
      </c>
      <c r="J73" s="42" t="s">
        <v>30</v>
      </c>
      <c r="K73" s="42">
        <v>3</v>
      </c>
      <c r="L73" s="42" t="s">
        <v>34</v>
      </c>
      <c r="M73" s="11"/>
      <c r="N73" s="11"/>
      <c r="O73" s="11"/>
      <c r="P73" s="11"/>
      <c r="Q73" s="6"/>
      <c r="R73" s="11"/>
      <c r="S73" s="6"/>
      <c r="U73" s="6"/>
      <c r="V73" s="6"/>
      <c r="W73" s="6"/>
      <c r="X73" s="6"/>
      <c r="Y73" s="6"/>
      <c r="Z73" s="6"/>
      <c r="AA73" s="6"/>
      <c r="AC73" s="6">
        <f>$B73</f>
        <v>31</v>
      </c>
      <c r="AD73" s="6"/>
      <c r="AE73" s="11"/>
      <c r="AF73" s="11"/>
      <c r="AG73" s="6"/>
      <c r="AH73" s="6"/>
      <c r="AI73" s="11"/>
      <c r="AJ73" s="6"/>
      <c r="AK73" s="6"/>
      <c r="AM73" s="6">
        <f>$D73</f>
        <v>22</v>
      </c>
      <c r="AN73" s="6"/>
      <c r="AO73" s="6"/>
      <c r="AP73" s="6"/>
      <c r="AQ73" s="6"/>
      <c r="AR73" s="6"/>
      <c r="AS73" s="6"/>
      <c r="AT73" s="6"/>
      <c r="AU73" s="6"/>
    </row>
    <row r="74" spans="1:47" ht="15" customHeight="1" x14ac:dyDescent="0.3">
      <c r="A74" s="42">
        <v>331</v>
      </c>
      <c r="B74" s="42">
        <v>32</v>
      </c>
      <c r="C74" s="42">
        <v>10</v>
      </c>
      <c r="D74" s="42">
        <v>23</v>
      </c>
      <c r="E74" s="42">
        <v>1790</v>
      </c>
      <c r="F74" s="48">
        <v>3.7141203703703704E-2</v>
      </c>
      <c r="G74" s="41" t="s">
        <v>283</v>
      </c>
      <c r="H74" s="41" t="s">
        <v>267</v>
      </c>
      <c r="I74" s="42" t="s">
        <v>141</v>
      </c>
      <c r="J74" s="42" t="s">
        <v>21</v>
      </c>
      <c r="K74" s="42">
        <v>3</v>
      </c>
      <c r="L74" s="42" t="s">
        <v>34</v>
      </c>
      <c r="M74" s="6"/>
      <c r="N74" s="11"/>
      <c r="O74" s="11"/>
      <c r="P74" s="11"/>
      <c r="Q74" s="11"/>
      <c r="R74" s="11"/>
      <c r="S74" s="6"/>
      <c r="U74" s="6"/>
      <c r="V74" s="6"/>
      <c r="W74" s="6"/>
      <c r="X74" s="6"/>
      <c r="Y74" s="6"/>
      <c r="Z74" s="6"/>
      <c r="AA74" s="6"/>
      <c r="AC74" s="6"/>
      <c r="AD74" s="11"/>
      <c r="AE74" s="11"/>
      <c r="AF74" s="6">
        <f>$B74</f>
        <v>32</v>
      </c>
      <c r="AG74" s="6"/>
      <c r="AH74" s="6"/>
      <c r="AI74" s="11"/>
      <c r="AJ74" s="6"/>
      <c r="AK74" s="6"/>
      <c r="AM74" s="6"/>
      <c r="AN74" s="6"/>
      <c r="AO74" s="6"/>
      <c r="AP74" s="6">
        <f>$D74</f>
        <v>23</v>
      </c>
      <c r="AQ74" s="6"/>
      <c r="AR74" s="6"/>
      <c r="AS74" s="6"/>
      <c r="AT74" s="6"/>
      <c r="AU74" s="6"/>
    </row>
    <row r="75" spans="1:47" ht="15" customHeight="1" x14ac:dyDescent="0.3">
      <c r="A75" s="42">
        <v>335</v>
      </c>
      <c r="B75" s="42">
        <v>39</v>
      </c>
      <c r="C75" s="42">
        <v>11</v>
      </c>
      <c r="D75" s="42">
        <v>28</v>
      </c>
      <c r="E75" s="42">
        <v>905</v>
      </c>
      <c r="F75" s="48">
        <v>3.7303240740740741E-2</v>
      </c>
      <c r="G75" s="41" t="s">
        <v>190</v>
      </c>
      <c r="H75" s="41" t="s">
        <v>191</v>
      </c>
      <c r="I75" s="42" t="s">
        <v>141</v>
      </c>
      <c r="J75" s="42" t="s">
        <v>36</v>
      </c>
      <c r="K75" s="42">
        <v>2</v>
      </c>
      <c r="L75" s="42" t="s">
        <v>34</v>
      </c>
      <c r="M75" s="6"/>
      <c r="N75" s="11"/>
      <c r="O75" s="11"/>
      <c r="P75" s="11"/>
      <c r="Q75" s="11"/>
      <c r="R75" s="6"/>
      <c r="S75" s="6">
        <f>$B75</f>
        <v>39</v>
      </c>
      <c r="U75" s="6"/>
      <c r="V75" s="6"/>
      <c r="W75" s="6"/>
      <c r="X75" s="6"/>
      <c r="Y75" s="6"/>
      <c r="Z75" s="6"/>
      <c r="AA75" s="6">
        <f>$D75</f>
        <v>28</v>
      </c>
      <c r="AC75" s="6"/>
      <c r="AD75" s="11"/>
      <c r="AE75" s="11"/>
      <c r="AF75" s="11"/>
      <c r="AG75" s="6"/>
      <c r="AH75" s="6"/>
      <c r="AI75" s="11"/>
      <c r="AJ75" s="6"/>
      <c r="AK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 x14ac:dyDescent="0.3">
      <c r="A76" s="42">
        <v>338</v>
      </c>
      <c r="B76" s="42">
        <v>40</v>
      </c>
      <c r="C76" s="42">
        <v>12</v>
      </c>
      <c r="D76" s="42">
        <v>29</v>
      </c>
      <c r="E76" s="42">
        <v>1536</v>
      </c>
      <c r="F76" s="48">
        <v>3.7476851851851851E-2</v>
      </c>
      <c r="G76" s="41" t="s">
        <v>192</v>
      </c>
      <c r="H76" s="41" t="s">
        <v>193</v>
      </c>
      <c r="I76" s="42" t="s">
        <v>144</v>
      </c>
      <c r="J76" s="42" t="s">
        <v>27</v>
      </c>
      <c r="K76" s="42">
        <v>2</v>
      </c>
      <c r="L76" s="42" t="s">
        <v>34</v>
      </c>
      <c r="M76" s="6"/>
      <c r="N76" s="6"/>
      <c r="O76" s="6"/>
      <c r="P76" s="11"/>
      <c r="Q76" s="6">
        <f>$B76</f>
        <v>40</v>
      </c>
      <c r="R76" s="11"/>
      <c r="S76" s="6"/>
      <c r="U76" s="6"/>
      <c r="V76" s="6"/>
      <c r="W76" s="6"/>
      <c r="X76" s="6"/>
      <c r="Y76" s="6">
        <f>$D76</f>
        <v>29</v>
      </c>
      <c r="Z76" s="6"/>
      <c r="AA76" s="6"/>
      <c r="AC76" s="6"/>
      <c r="AD76" s="6"/>
      <c r="AE76" s="6"/>
      <c r="AF76" s="6"/>
      <c r="AG76" s="6"/>
      <c r="AH76" s="6"/>
      <c r="AI76" s="11"/>
      <c r="AJ76" s="11"/>
      <c r="AK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ht="15" customHeight="1" x14ac:dyDescent="0.3">
      <c r="A77" s="42">
        <v>340</v>
      </c>
      <c r="B77" s="42">
        <v>33</v>
      </c>
      <c r="C77" s="42"/>
      <c r="D77" s="42"/>
      <c r="E77" s="42">
        <v>1819</v>
      </c>
      <c r="F77" s="48">
        <v>3.7511574074074072E-2</v>
      </c>
      <c r="G77" s="41" t="s">
        <v>303</v>
      </c>
      <c r="H77" s="41" t="s">
        <v>304</v>
      </c>
      <c r="I77" s="42" t="s">
        <v>93</v>
      </c>
      <c r="J77" s="42" t="s">
        <v>18</v>
      </c>
      <c r="K77" s="42">
        <v>3</v>
      </c>
      <c r="L77" s="42" t="s">
        <v>34</v>
      </c>
      <c r="M77" s="6"/>
      <c r="N77" s="11"/>
      <c r="O77" s="11"/>
      <c r="P77" s="11"/>
      <c r="Q77" s="11"/>
      <c r="R77" s="11"/>
      <c r="S77" s="6"/>
      <c r="U77" s="6"/>
      <c r="V77" s="6"/>
      <c r="W77" s="6"/>
      <c r="X77" s="6"/>
      <c r="Y77" s="6"/>
      <c r="Z77" s="6"/>
      <c r="AA77" s="6"/>
      <c r="AC77" s="6"/>
      <c r="AD77" s="6">
        <f>$B77</f>
        <v>33</v>
      </c>
      <c r="AE77" s="6"/>
      <c r="AF77" s="11"/>
      <c r="AG77" s="6"/>
      <c r="AH77" s="6"/>
      <c r="AI77" s="11"/>
      <c r="AJ77" s="6"/>
      <c r="AK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ht="15" customHeight="1" x14ac:dyDescent="0.3">
      <c r="A78" s="42">
        <v>341</v>
      </c>
      <c r="B78" s="42">
        <v>41</v>
      </c>
      <c r="C78" s="42">
        <v>12</v>
      </c>
      <c r="D78" s="42">
        <v>30</v>
      </c>
      <c r="E78" s="42">
        <v>1216</v>
      </c>
      <c r="F78" s="48">
        <v>3.7569444444444447E-2</v>
      </c>
      <c r="G78" s="41" t="s">
        <v>194</v>
      </c>
      <c r="H78" s="41" t="s">
        <v>195</v>
      </c>
      <c r="I78" s="42" t="s">
        <v>141</v>
      </c>
      <c r="J78" s="42" t="s">
        <v>32</v>
      </c>
      <c r="K78" s="42">
        <v>2</v>
      </c>
      <c r="L78" s="42" t="s">
        <v>34</v>
      </c>
      <c r="M78" s="6"/>
      <c r="N78" s="6"/>
      <c r="O78" s="11"/>
      <c r="P78" s="6">
        <f>$B78</f>
        <v>41</v>
      </c>
      <c r="Q78" s="6"/>
      <c r="R78" s="11"/>
      <c r="S78" s="6"/>
      <c r="U78" s="6"/>
      <c r="V78" s="6"/>
      <c r="W78" s="6"/>
      <c r="X78" s="6">
        <f>$D78</f>
        <v>30</v>
      </c>
      <c r="Y78" s="6"/>
      <c r="Z78" s="6"/>
      <c r="AA78" s="6"/>
      <c r="AC78" s="6"/>
      <c r="AD78" s="11"/>
      <c r="AE78" s="6"/>
      <c r="AF78" s="6"/>
      <c r="AG78" s="11"/>
      <c r="AH78" s="6"/>
      <c r="AI78" s="6"/>
      <c r="AJ78" s="6"/>
      <c r="AK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 x14ac:dyDescent="0.3">
      <c r="A79" s="42">
        <v>344</v>
      </c>
      <c r="B79" s="42">
        <v>34</v>
      </c>
      <c r="C79" s="42">
        <v>11</v>
      </c>
      <c r="D79" s="42">
        <v>24</v>
      </c>
      <c r="E79" s="42">
        <v>1548</v>
      </c>
      <c r="F79" s="48">
        <v>3.7673611111111109E-2</v>
      </c>
      <c r="G79" s="41" t="s">
        <v>313</v>
      </c>
      <c r="H79" s="41" t="s">
        <v>361</v>
      </c>
      <c r="I79" s="42" t="s">
        <v>144</v>
      </c>
      <c r="J79" s="42" t="s">
        <v>30</v>
      </c>
      <c r="K79" s="42">
        <v>3</v>
      </c>
      <c r="L79" s="42" t="s">
        <v>34</v>
      </c>
      <c r="M79" s="6"/>
      <c r="N79" s="11"/>
      <c r="O79" s="6"/>
      <c r="P79" s="6"/>
      <c r="Q79" s="11"/>
      <c r="R79" s="6"/>
      <c r="S79" s="6"/>
      <c r="U79" s="6"/>
      <c r="V79" s="6"/>
      <c r="W79" s="6"/>
      <c r="X79" s="6"/>
      <c r="Y79" s="6"/>
      <c r="Z79" s="6"/>
      <c r="AA79" s="6"/>
      <c r="AC79" s="6">
        <f>$B79</f>
        <v>34</v>
      </c>
      <c r="AD79" s="11"/>
      <c r="AE79" s="6"/>
      <c r="AF79" s="6"/>
      <c r="AG79" s="11"/>
      <c r="AH79" s="6"/>
      <c r="AI79" s="6"/>
      <c r="AJ79" s="11"/>
      <c r="AK79" s="11"/>
      <c r="AM79" s="6">
        <f>$D79</f>
        <v>24</v>
      </c>
      <c r="AN79" s="6"/>
      <c r="AO79" s="6"/>
      <c r="AP79" s="6"/>
      <c r="AQ79" s="6"/>
      <c r="AR79" s="6"/>
      <c r="AS79" s="6"/>
      <c r="AT79" s="6"/>
      <c r="AU79" s="6"/>
    </row>
    <row r="80" spans="1:47" ht="15" customHeight="1" x14ac:dyDescent="0.3">
      <c r="A80" s="42">
        <v>345</v>
      </c>
      <c r="B80" s="42">
        <v>35</v>
      </c>
      <c r="C80" s="42">
        <v>12</v>
      </c>
      <c r="D80" s="42">
        <v>25</v>
      </c>
      <c r="E80" s="42">
        <v>1821</v>
      </c>
      <c r="F80" s="48">
        <v>3.7743055555555557E-2</v>
      </c>
      <c r="G80" s="41" t="s">
        <v>362</v>
      </c>
      <c r="H80" s="41" t="s">
        <v>363</v>
      </c>
      <c r="I80" s="42" t="s">
        <v>144</v>
      </c>
      <c r="J80" s="42" t="s">
        <v>18</v>
      </c>
      <c r="K80" s="42">
        <v>3</v>
      </c>
      <c r="L80" s="42" t="s">
        <v>34</v>
      </c>
      <c r="M80" s="6"/>
      <c r="N80" s="11"/>
      <c r="O80" s="11"/>
      <c r="P80" s="11"/>
      <c r="Q80" s="6"/>
      <c r="R80" s="11"/>
      <c r="S80" s="6"/>
      <c r="U80" s="6"/>
      <c r="V80" s="6"/>
      <c r="W80" s="6"/>
      <c r="X80" s="6"/>
      <c r="Y80" s="6"/>
      <c r="Z80" s="6"/>
      <c r="AA80" s="6"/>
      <c r="AC80" s="6"/>
      <c r="AD80" s="6">
        <f>$B80</f>
        <v>35</v>
      </c>
      <c r="AE80" s="11"/>
      <c r="AF80" s="11"/>
      <c r="AG80" s="6"/>
      <c r="AH80" s="6"/>
      <c r="AI80" s="11"/>
      <c r="AJ80" s="11"/>
      <c r="AK80" s="6"/>
      <c r="AM80" s="6"/>
      <c r="AN80" s="6">
        <f>$D80</f>
        <v>25</v>
      </c>
      <c r="AO80" s="6"/>
      <c r="AP80" s="6"/>
      <c r="AQ80" s="6"/>
      <c r="AR80" s="6"/>
      <c r="AS80" s="6"/>
      <c r="AT80" s="6"/>
      <c r="AU80" s="6"/>
    </row>
    <row r="81" spans="1:47" ht="15" customHeight="1" x14ac:dyDescent="0.3">
      <c r="A81" s="42">
        <v>346</v>
      </c>
      <c r="B81" s="42">
        <v>42</v>
      </c>
      <c r="C81" s="42"/>
      <c r="D81" s="42"/>
      <c r="E81" s="42">
        <v>1534</v>
      </c>
      <c r="F81" s="48">
        <v>3.7812500000000006E-2</v>
      </c>
      <c r="G81" s="41" t="s">
        <v>111</v>
      </c>
      <c r="H81" s="41" t="s">
        <v>112</v>
      </c>
      <c r="I81" s="42" t="s">
        <v>93</v>
      </c>
      <c r="J81" s="42" t="s">
        <v>27</v>
      </c>
      <c r="K81" s="42">
        <v>2</v>
      </c>
      <c r="L81" s="42" t="s">
        <v>34</v>
      </c>
      <c r="M81" s="11"/>
      <c r="N81" s="6"/>
      <c r="O81" s="6"/>
      <c r="P81" s="11"/>
      <c r="Q81" s="6">
        <f>$B81</f>
        <v>42</v>
      </c>
      <c r="R81" s="11"/>
      <c r="S81" s="6"/>
      <c r="U81" s="6"/>
      <c r="V81" s="6"/>
      <c r="W81" s="6"/>
      <c r="X81" s="6"/>
      <c r="Y81" s="6"/>
      <c r="Z81" s="6"/>
      <c r="AA81" s="6"/>
      <c r="AC81" s="11"/>
      <c r="AD81" s="6"/>
      <c r="AE81" s="11"/>
      <c r="AF81" s="11"/>
      <c r="AG81" s="6"/>
      <c r="AH81" s="6"/>
      <c r="AI81" s="11"/>
      <c r="AJ81" s="11"/>
      <c r="AK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 x14ac:dyDescent="0.3">
      <c r="A82" s="42">
        <v>353</v>
      </c>
      <c r="B82" s="42">
        <v>43</v>
      </c>
      <c r="C82" s="42">
        <v>7</v>
      </c>
      <c r="D82" s="42">
        <v>31</v>
      </c>
      <c r="E82" s="42">
        <v>1319</v>
      </c>
      <c r="F82" s="48">
        <v>3.8124999999999999E-2</v>
      </c>
      <c r="G82" s="41" t="s">
        <v>170</v>
      </c>
      <c r="H82" s="41" t="s">
        <v>196</v>
      </c>
      <c r="I82" s="42" t="s">
        <v>153</v>
      </c>
      <c r="J82" s="42" t="s">
        <v>20</v>
      </c>
      <c r="K82" s="42">
        <v>2</v>
      </c>
      <c r="L82" s="42" t="s">
        <v>34</v>
      </c>
      <c r="M82" s="6">
        <f>$B82</f>
        <v>43</v>
      </c>
      <c r="N82" s="11"/>
      <c r="O82" s="6"/>
      <c r="P82" s="6"/>
      <c r="Q82" s="6"/>
      <c r="R82" s="6"/>
      <c r="S82" s="11"/>
      <c r="U82" s="6">
        <f>$D82</f>
        <v>31</v>
      </c>
      <c r="V82" s="6"/>
      <c r="W82" s="6"/>
      <c r="X82" s="6"/>
      <c r="Y82" s="6"/>
      <c r="Z82" s="6"/>
      <c r="AA82" s="6"/>
      <c r="AC82" s="11"/>
      <c r="AD82" s="6"/>
      <c r="AE82" s="11"/>
      <c r="AF82" s="11"/>
      <c r="AG82" s="6"/>
      <c r="AH82" s="6"/>
      <c r="AI82" s="6"/>
      <c r="AJ82" s="6"/>
      <c r="AK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ht="15" customHeight="1" x14ac:dyDescent="0.3">
      <c r="A83" s="42">
        <v>354</v>
      </c>
      <c r="B83" s="42">
        <v>44</v>
      </c>
      <c r="C83" s="42"/>
      <c r="D83" s="42"/>
      <c r="E83" s="42">
        <v>1060</v>
      </c>
      <c r="F83" s="48">
        <v>3.8206018518518521E-2</v>
      </c>
      <c r="G83" s="41" t="s">
        <v>113</v>
      </c>
      <c r="H83" s="41" t="s">
        <v>114</v>
      </c>
      <c r="I83" s="42" t="s">
        <v>93</v>
      </c>
      <c r="J83" s="42" t="s">
        <v>76</v>
      </c>
      <c r="K83" s="42">
        <v>2</v>
      </c>
      <c r="L83" s="42" t="s">
        <v>34</v>
      </c>
      <c r="M83" s="6"/>
      <c r="N83" s="6">
        <f>$B83</f>
        <v>44</v>
      </c>
      <c r="O83" s="6"/>
      <c r="P83" s="6"/>
      <c r="Q83" s="11"/>
      <c r="R83" s="11"/>
      <c r="S83" s="6"/>
      <c r="U83" s="6"/>
      <c r="V83" s="6"/>
      <c r="W83" s="6"/>
      <c r="X83" s="6"/>
      <c r="Y83" s="6"/>
      <c r="Z83" s="6"/>
      <c r="AA83" s="6"/>
      <c r="AC83" s="6"/>
      <c r="AD83" s="11"/>
      <c r="AE83" s="11"/>
      <c r="AF83" s="11"/>
      <c r="AG83" s="6"/>
      <c r="AH83" s="6"/>
      <c r="AI83" s="11"/>
      <c r="AJ83" s="6"/>
      <c r="AK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 x14ac:dyDescent="0.3">
      <c r="A84" s="42">
        <v>355</v>
      </c>
      <c r="B84" s="42">
        <v>45</v>
      </c>
      <c r="C84" s="42">
        <v>13</v>
      </c>
      <c r="D84" s="42">
        <v>32</v>
      </c>
      <c r="E84" s="42">
        <v>1309</v>
      </c>
      <c r="F84" s="48">
        <v>3.8240740740740742E-2</v>
      </c>
      <c r="G84" s="41" t="s">
        <v>129</v>
      </c>
      <c r="H84" s="41" t="s">
        <v>197</v>
      </c>
      <c r="I84" s="42" t="s">
        <v>144</v>
      </c>
      <c r="J84" s="42" t="s">
        <v>20</v>
      </c>
      <c r="K84" s="42">
        <v>2</v>
      </c>
      <c r="L84" s="42" t="s">
        <v>34</v>
      </c>
      <c r="M84" s="6">
        <f>$B84</f>
        <v>45</v>
      </c>
      <c r="N84" s="11"/>
      <c r="O84" s="11"/>
      <c r="P84" s="11"/>
      <c r="Q84" s="11"/>
      <c r="R84" s="11"/>
      <c r="S84" s="6"/>
      <c r="U84" s="6">
        <f>$D84</f>
        <v>32</v>
      </c>
      <c r="V84" s="6"/>
      <c r="W84" s="6"/>
      <c r="X84" s="6"/>
      <c r="Y84" s="6"/>
      <c r="Z84" s="6"/>
      <c r="AA84" s="6"/>
      <c r="AC84" s="6"/>
      <c r="AD84" s="11"/>
      <c r="AE84" s="11"/>
      <c r="AF84" s="11"/>
      <c r="AG84" s="6"/>
      <c r="AH84" s="6"/>
      <c r="AI84" s="11"/>
      <c r="AJ84" s="6"/>
      <c r="AK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 x14ac:dyDescent="0.3">
      <c r="A85" s="42">
        <v>356</v>
      </c>
      <c r="B85" s="42">
        <v>46</v>
      </c>
      <c r="C85" s="42"/>
      <c r="D85" s="42"/>
      <c r="E85" s="42">
        <v>1111</v>
      </c>
      <c r="F85" s="48">
        <v>3.8263888888888889E-2</v>
      </c>
      <c r="G85" s="41" t="s">
        <v>115</v>
      </c>
      <c r="H85" s="41" t="s">
        <v>116</v>
      </c>
      <c r="I85" s="42" t="s">
        <v>93</v>
      </c>
      <c r="J85" s="42" t="s">
        <v>76</v>
      </c>
      <c r="K85" s="42">
        <v>2</v>
      </c>
      <c r="L85" s="42" t="s">
        <v>34</v>
      </c>
      <c r="M85" s="6"/>
      <c r="N85" s="6">
        <f>$B85</f>
        <v>46</v>
      </c>
      <c r="O85" s="11"/>
      <c r="P85" s="11"/>
      <c r="Q85" s="6"/>
      <c r="R85" s="11"/>
      <c r="S85" s="6"/>
      <c r="U85" s="6"/>
      <c r="V85" s="6"/>
      <c r="W85" s="6"/>
      <c r="X85" s="6"/>
      <c r="Y85" s="6"/>
      <c r="Z85" s="6"/>
      <c r="AA85" s="6"/>
      <c r="AC85" s="6"/>
      <c r="AD85" s="11"/>
      <c r="AE85" s="11"/>
      <c r="AF85" s="11"/>
      <c r="AG85" s="6"/>
      <c r="AH85" s="6"/>
      <c r="AI85" s="11"/>
      <c r="AJ85" s="6"/>
      <c r="AK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 x14ac:dyDescent="0.3">
      <c r="A86" s="42">
        <v>359</v>
      </c>
      <c r="B86" s="42">
        <v>47</v>
      </c>
      <c r="C86" s="42">
        <v>13</v>
      </c>
      <c r="D86" s="42">
        <v>33</v>
      </c>
      <c r="E86" s="42">
        <v>1144</v>
      </c>
      <c r="F86" s="48">
        <v>3.829861111111111E-2</v>
      </c>
      <c r="G86" s="41" t="s">
        <v>198</v>
      </c>
      <c r="H86" s="41" t="s">
        <v>199</v>
      </c>
      <c r="I86" s="42" t="s">
        <v>141</v>
      </c>
      <c r="J86" s="42" t="s">
        <v>76</v>
      </c>
      <c r="K86" s="42">
        <v>2</v>
      </c>
      <c r="L86" s="42" t="s">
        <v>34</v>
      </c>
      <c r="M86" s="6"/>
      <c r="N86" s="6">
        <f>$B86</f>
        <v>47</v>
      </c>
      <c r="O86" s="11"/>
      <c r="P86" s="11"/>
      <c r="Q86" s="6"/>
      <c r="R86" s="11"/>
      <c r="S86" s="6"/>
      <c r="U86" s="6"/>
      <c r="V86" s="6">
        <f>$D86</f>
        <v>33</v>
      </c>
      <c r="W86" s="6"/>
      <c r="X86" s="6"/>
      <c r="Y86" s="6"/>
      <c r="Z86" s="6"/>
      <c r="AA86" s="6"/>
      <c r="AC86" s="6"/>
      <c r="AD86" s="11"/>
      <c r="AE86" s="11"/>
      <c r="AF86" s="11"/>
      <c r="AG86" s="6"/>
      <c r="AH86" s="6"/>
      <c r="AI86" s="6"/>
      <c r="AJ86" s="6"/>
      <c r="AK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ht="15" customHeight="1" x14ac:dyDescent="0.3">
      <c r="A87" s="42">
        <v>362</v>
      </c>
      <c r="B87" s="42">
        <v>48</v>
      </c>
      <c r="C87" s="42"/>
      <c r="D87" s="42"/>
      <c r="E87" s="42">
        <v>1463</v>
      </c>
      <c r="F87" s="48">
        <v>3.8425925925925926E-2</v>
      </c>
      <c r="G87" s="41" t="s">
        <v>117</v>
      </c>
      <c r="H87" s="41" t="s">
        <v>118</v>
      </c>
      <c r="I87" s="42" t="s">
        <v>93</v>
      </c>
      <c r="J87" s="42" t="s">
        <v>27</v>
      </c>
      <c r="K87" s="42">
        <v>2</v>
      </c>
      <c r="L87" s="42" t="s">
        <v>34</v>
      </c>
      <c r="M87" s="6"/>
      <c r="N87" s="11"/>
      <c r="O87" s="11"/>
      <c r="P87" s="11"/>
      <c r="Q87" s="6">
        <f>$B87</f>
        <v>48</v>
      </c>
      <c r="R87" s="11"/>
      <c r="S87" s="6"/>
      <c r="U87" s="6"/>
      <c r="V87" s="6"/>
      <c r="W87" s="6"/>
      <c r="X87" s="6"/>
      <c r="Y87" s="6"/>
      <c r="Z87" s="6"/>
      <c r="AA87" s="6"/>
      <c r="AC87" s="6"/>
      <c r="AD87" s="6"/>
      <c r="AE87" s="11"/>
      <c r="AF87" s="11"/>
      <c r="AG87" s="6"/>
      <c r="AH87" s="6"/>
      <c r="AI87" s="11"/>
      <c r="AJ87" s="6"/>
      <c r="AK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 x14ac:dyDescent="0.3">
      <c r="A88" s="42">
        <v>364</v>
      </c>
      <c r="B88" s="42">
        <v>49</v>
      </c>
      <c r="C88" s="42"/>
      <c r="D88" s="42"/>
      <c r="E88" s="42">
        <v>1129</v>
      </c>
      <c r="F88" s="48">
        <v>3.8541666666666669E-2</v>
      </c>
      <c r="G88" s="41" t="s">
        <v>119</v>
      </c>
      <c r="H88" s="41" t="s">
        <v>120</v>
      </c>
      <c r="I88" s="42" t="s">
        <v>93</v>
      </c>
      <c r="J88" s="42" t="s">
        <v>76</v>
      </c>
      <c r="K88" s="42">
        <v>2</v>
      </c>
      <c r="L88" s="42" t="s">
        <v>34</v>
      </c>
      <c r="M88" s="11"/>
      <c r="N88" s="6">
        <f>$B88</f>
        <v>49</v>
      </c>
      <c r="O88" s="6"/>
      <c r="P88" s="6"/>
      <c r="Q88" s="6"/>
      <c r="R88" s="11"/>
      <c r="S88" s="6"/>
      <c r="U88" s="6"/>
      <c r="V88" s="6"/>
      <c r="W88" s="6"/>
      <c r="X88" s="6"/>
      <c r="Y88" s="6"/>
      <c r="Z88" s="6"/>
      <c r="AA88" s="6"/>
      <c r="AC88" s="11"/>
      <c r="AD88" s="6"/>
      <c r="AE88" s="6"/>
      <c r="AF88" s="6"/>
      <c r="AG88" s="6"/>
      <c r="AH88" s="6"/>
      <c r="AI88" s="6"/>
      <c r="AJ88" s="11"/>
      <c r="AK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ht="15" customHeight="1" x14ac:dyDescent="0.3">
      <c r="A89" s="42">
        <v>366</v>
      </c>
      <c r="B89" s="42">
        <v>36</v>
      </c>
      <c r="C89" s="42">
        <v>6</v>
      </c>
      <c r="D89" s="42">
        <v>26</v>
      </c>
      <c r="E89" s="42">
        <v>1794</v>
      </c>
      <c r="F89" s="48">
        <v>3.8576388888888889E-2</v>
      </c>
      <c r="G89" s="41" t="s">
        <v>364</v>
      </c>
      <c r="H89" s="41" t="s">
        <v>365</v>
      </c>
      <c r="I89" s="42" t="s">
        <v>153</v>
      </c>
      <c r="J89" s="42" t="s">
        <v>21</v>
      </c>
      <c r="K89" s="42">
        <v>3</v>
      </c>
      <c r="L89" s="42" t="s">
        <v>34</v>
      </c>
      <c r="M89" s="6"/>
      <c r="N89" s="6"/>
      <c r="O89" s="6"/>
      <c r="P89" s="11"/>
      <c r="Q89" s="6"/>
      <c r="R89" s="6"/>
      <c r="S89" s="6"/>
      <c r="U89" s="6"/>
      <c r="V89" s="6"/>
      <c r="W89" s="6"/>
      <c r="X89" s="6"/>
      <c r="Y89" s="6"/>
      <c r="Z89" s="6"/>
      <c r="AA89" s="6"/>
      <c r="AC89" s="6"/>
      <c r="AD89" s="6"/>
      <c r="AE89" s="6"/>
      <c r="AF89" s="6">
        <f>$B89</f>
        <v>36</v>
      </c>
      <c r="AG89" s="6"/>
      <c r="AH89" s="6"/>
      <c r="AI89" s="11"/>
      <c r="AJ89" s="6"/>
      <c r="AK89" s="11"/>
      <c r="AM89" s="6"/>
      <c r="AN89" s="6"/>
      <c r="AO89" s="6"/>
      <c r="AP89" s="6">
        <f>$D89</f>
        <v>26</v>
      </c>
      <c r="AQ89" s="6"/>
      <c r="AR89" s="6"/>
      <c r="AS89" s="6"/>
      <c r="AT89" s="6"/>
      <c r="AU89" s="6"/>
    </row>
    <row r="90" spans="1:47" ht="15" customHeight="1" x14ac:dyDescent="0.3">
      <c r="A90" s="42">
        <v>369</v>
      </c>
      <c r="B90" s="42">
        <v>50</v>
      </c>
      <c r="C90" s="42">
        <v>8</v>
      </c>
      <c r="D90" s="42">
        <v>34</v>
      </c>
      <c r="E90" s="42">
        <v>1128</v>
      </c>
      <c r="F90" s="48">
        <v>3.8680555555555558E-2</v>
      </c>
      <c r="G90" s="41" t="s">
        <v>200</v>
      </c>
      <c r="H90" s="41" t="s">
        <v>201</v>
      </c>
      <c r="I90" s="42" t="s">
        <v>153</v>
      </c>
      <c r="J90" s="42" t="s">
        <v>76</v>
      </c>
      <c r="K90" s="42">
        <v>2</v>
      </c>
      <c r="L90" s="42" t="s">
        <v>34</v>
      </c>
      <c r="M90" s="6"/>
      <c r="N90" s="6">
        <f>$B90</f>
        <v>50</v>
      </c>
      <c r="O90" s="11"/>
      <c r="P90" s="11"/>
      <c r="Q90" s="6"/>
      <c r="R90" s="11"/>
      <c r="S90" s="6"/>
      <c r="U90" s="6"/>
      <c r="V90" s="6">
        <f>$D90</f>
        <v>34</v>
      </c>
      <c r="W90" s="6"/>
      <c r="X90" s="6"/>
      <c r="Y90" s="6"/>
      <c r="Z90" s="6"/>
      <c r="AA90" s="6"/>
      <c r="AC90" s="11"/>
      <c r="AD90" s="6"/>
      <c r="AE90" s="6"/>
      <c r="AF90" s="6"/>
      <c r="AG90" s="6"/>
      <c r="AH90" s="6"/>
      <c r="AI90" s="6"/>
      <c r="AJ90" s="6"/>
      <c r="AK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 x14ac:dyDescent="0.3">
      <c r="A91" s="42">
        <v>371</v>
      </c>
      <c r="B91" s="42">
        <v>51</v>
      </c>
      <c r="C91" s="42">
        <v>1</v>
      </c>
      <c r="D91" s="42">
        <v>35</v>
      </c>
      <c r="E91" s="42">
        <v>921</v>
      </c>
      <c r="F91" s="48">
        <v>3.8715277777777779E-2</v>
      </c>
      <c r="G91" s="41" t="s">
        <v>202</v>
      </c>
      <c r="H91" s="41" t="s">
        <v>203</v>
      </c>
      <c r="I91" s="42" t="s">
        <v>204</v>
      </c>
      <c r="J91" s="42" t="s">
        <v>36</v>
      </c>
      <c r="K91" s="42">
        <v>2</v>
      </c>
      <c r="L91" s="42" t="s">
        <v>34</v>
      </c>
      <c r="M91" s="11"/>
      <c r="N91" s="11"/>
      <c r="O91" s="11"/>
      <c r="P91" s="11"/>
      <c r="Q91" s="11"/>
      <c r="R91" s="6"/>
      <c r="S91" s="6">
        <f>$B91</f>
        <v>51</v>
      </c>
      <c r="U91" s="6"/>
      <c r="V91" s="6"/>
      <c r="W91" s="6"/>
      <c r="X91" s="6"/>
      <c r="Y91" s="6"/>
      <c r="Z91" s="6"/>
      <c r="AA91" s="6">
        <f>$D91</f>
        <v>35</v>
      </c>
      <c r="AC91" s="6"/>
      <c r="AD91" s="6"/>
      <c r="AE91" s="6"/>
      <c r="AF91" s="6"/>
      <c r="AG91" s="6"/>
      <c r="AH91" s="6"/>
      <c r="AI91" s="6"/>
      <c r="AJ91" s="6"/>
      <c r="AK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ht="15" customHeight="1" x14ac:dyDescent="0.3">
      <c r="A92" s="42">
        <v>372</v>
      </c>
      <c r="B92" s="42">
        <v>52</v>
      </c>
      <c r="C92" s="42">
        <v>14</v>
      </c>
      <c r="D92" s="42">
        <v>36</v>
      </c>
      <c r="E92" s="42">
        <v>1018</v>
      </c>
      <c r="F92" s="48">
        <v>3.8726851851851853E-2</v>
      </c>
      <c r="G92" s="41" t="s">
        <v>119</v>
      </c>
      <c r="H92" s="41" t="s">
        <v>205</v>
      </c>
      <c r="I92" s="42" t="s">
        <v>141</v>
      </c>
      <c r="J92" s="42" t="s">
        <v>77</v>
      </c>
      <c r="K92" s="42">
        <v>2</v>
      </c>
      <c r="L92" s="42" t="s">
        <v>34</v>
      </c>
      <c r="M92" s="6"/>
      <c r="N92" s="11"/>
      <c r="O92" s="11"/>
      <c r="P92" s="11"/>
      <c r="Q92" s="6"/>
      <c r="R92" s="6">
        <f>$B92</f>
        <v>52</v>
      </c>
      <c r="S92" s="6"/>
      <c r="U92" s="6"/>
      <c r="V92" s="6"/>
      <c r="W92" s="6"/>
      <c r="X92" s="6"/>
      <c r="Y92" s="6"/>
      <c r="Z92" s="6">
        <f>$D92</f>
        <v>36</v>
      </c>
      <c r="AA92" s="6"/>
      <c r="AC92" s="6"/>
      <c r="AD92" s="11"/>
      <c r="AE92" s="11"/>
      <c r="AF92" s="11"/>
      <c r="AG92" s="6"/>
      <c r="AH92" s="6"/>
      <c r="AI92" s="11"/>
      <c r="AJ92" s="6"/>
      <c r="AK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 x14ac:dyDescent="0.3">
      <c r="A93" s="42">
        <v>373</v>
      </c>
      <c r="B93" s="42">
        <v>37</v>
      </c>
      <c r="C93" s="42">
        <v>7</v>
      </c>
      <c r="D93" s="42">
        <v>27</v>
      </c>
      <c r="E93" s="42">
        <v>1907</v>
      </c>
      <c r="F93" s="48">
        <v>3.875E-2</v>
      </c>
      <c r="G93" s="41" t="s">
        <v>366</v>
      </c>
      <c r="H93" s="41" t="s">
        <v>300</v>
      </c>
      <c r="I93" s="42" t="s">
        <v>153</v>
      </c>
      <c r="J93" s="42" t="s">
        <v>37</v>
      </c>
      <c r="K93" s="42">
        <v>3</v>
      </c>
      <c r="L93" s="42" t="s">
        <v>34</v>
      </c>
      <c r="M93" s="11"/>
      <c r="N93" s="6"/>
      <c r="O93" s="11"/>
      <c r="P93" s="11"/>
      <c r="Q93" s="11"/>
      <c r="R93" s="6"/>
      <c r="S93" s="11"/>
      <c r="U93" s="6"/>
      <c r="V93" s="6"/>
      <c r="W93" s="6"/>
      <c r="X93" s="6"/>
      <c r="Y93" s="6"/>
      <c r="Z93" s="6"/>
      <c r="AA93" s="6"/>
      <c r="AC93" s="6"/>
      <c r="AD93" s="6"/>
      <c r="AE93" s="6">
        <f>$B93</f>
        <v>37</v>
      </c>
      <c r="AF93" s="6"/>
      <c r="AG93" s="6"/>
      <c r="AH93" s="6"/>
      <c r="AI93" s="6"/>
      <c r="AJ93" s="6"/>
      <c r="AK93" s="6"/>
      <c r="AM93" s="6"/>
      <c r="AN93" s="6"/>
      <c r="AO93" s="6">
        <f>$D93</f>
        <v>27</v>
      </c>
      <c r="AP93" s="6"/>
      <c r="AQ93" s="6"/>
      <c r="AR93" s="6"/>
      <c r="AS93" s="6"/>
      <c r="AT93" s="6"/>
      <c r="AU93" s="6"/>
    </row>
    <row r="94" spans="1:47" ht="15" customHeight="1" x14ac:dyDescent="0.3">
      <c r="A94" s="42">
        <v>374</v>
      </c>
      <c r="B94" s="42">
        <v>53</v>
      </c>
      <c r="C94" s="42">
        <v>14</v>
      </c>
      <c r="D94" s="42">
        <v>37</v>
      </c>
      <c r="E94" s="42">
        <v>1442</v>
      </c>
      <c r="F94" s="48">
        <v>3.876157407407408E-2</v>
      </c>
      <c r="G94" s="41" t="s">
        <v>206</v>
      </c>
      <c r="H94" s="41" t="s">
        <v>207</v>
      </c>
      <c r="I94" s="42" t="s">
        <v>144</v>
      </c>
      <c r="J94" s="42" t="s">
        <v>33</v>
      </c>
      <c r="K94" s="42">
        <v>2</v>
      </c>
      <c r="L94" s="42" t="s">
        <v>34</v>
      </c>
      <c r="M94" s="6"/>
      <c r="N94" s="11"/>
      <c r="O94" s="6">
        <f>$B94</f>
        <v>53</v>
      </c>
      <c r="P94" s="11"/>
      <c r="Q94" s="6"/>
      <c r="R94" s="11"/>
      <c r="S94" s="6"/>
      <c r="U94" s="6"/>
      <c r="V94" s="6"/>
      <c r="W94" s="6">
        <f>$D94</f>
        <v>37</v>
      </c>
      <c r="X94" s="6"/>
      <c r="Y94" s="6"/>
      <c r="Z94" s="6"/>
      <c r="AA94" s="6"/>
      <c r="AC94" s="6"/>
      <c r="AD94" s="11"/>
      <c r="AE94" s="11"/>
      <c r="AF94" s="11"/>
      <c r="AG94" s="11"/>
      <c r="AH94" s="6"/>
      <c r="AI94" s="11"/>
      <c r="AJ94" s="6"/>
      <c r="AK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 x14ac:dyDescent="0.3">
      <c r="A95" s="42">
        <v>375</v>
      </c>
      <c r="B95" s="42">
        <v>54</v>
      </c>
      <c r="C95" s="42">
        <v>15</v>
      </c>
      <c r="D95" s="42">
        <v>38</v>
      </c>
      <c r="E95" s="42">
        <v>1489</v>
      </c>
      <c r="F95" s="48">
        <v>3.8773148148148147E-2</v>
      </c>
      <c r="G95" s="41" t="s">
        <v>208</v>
      </c>
      <c r="H95" s="41" t="s">
        <v>209</v>
      </c>
      <c r="I95" s="42" t="s">
        <v>144</v>
      </c>
      <c r="J95" s="42" t="s">
        <v>27</v>
      </c>
      <c r="K95" s="42">
        <v>2</v>
      </c>
      <c r="L95" s="42" t="s">
        <v>34</v>
      </c>
      <c r="M95" s="11"/>
      <c r="N95" s="11"/>
      <c r="O95" s="6"/>
      <c r="P95" s="6"/>
      <c r="Q95" s="6">
        <f>$B95</f>
        <v>54</v>
      </c>
      <c r="R95" s="11"/>
      <c r="S95" s="6"/>
      <c r="U95" s="6"/>
      <c r="V95" s="6"/>
      <c r="W95" s="6"/>
      <c r="X95" s="6"/>
      <c r="Y95" s="6">
        <f>$D95</f>
        <v>38</v>
      </c>
      <c r="Z95" s="6"/>
      <c r="AA95" s="6"/>
      <c r="AC95" s="6"/>
      <c r="AD95" s="11"/>
      <c r="AE95" s="11"/>
      <c r="AF95" s="11"/>
      <c r="AG95" s="6"/>
      <c r="AH95" s="6"/>
      <c r="AI95" s="11"/>
      <c r="AJ95" s="6"/>
      <c r="AK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ht="15" customHeight="1" x14ac:dyDescent="0.3">
      <c r="A96" s="42">
        <v>377</v>
      </c>
      <c r="B96" s="42">
        <v>55</v>
      </c>
      <c r="C96" s="42">
        <v>15</v>
      </c>
      <c r="D96" s="42">
        <v>39</v>
      </c>
      <c r="E96" s="42">
        <v>1119</v>
      </c>
      <c r="F96" s="48">
        <v>3.8796296296296294E-2</v>
      </c>
      <c r="G96" s="41" t="s">
        <v>210</v>
      </c>
      <c r="H96" s="41" t="s">
        <v>211</v>
      </c>
      <c r="I96" s="42" t="s">
        <v>141</v>
      </c>
      <c r="J96" s="42" t="s">
        <v>76</v>
      </c>
      <c r="K96" s="42">
        <v>2</v>
      </c>
      <c r="L96" s="42" t="s">
        <v>34</v>
      </c>
      <c r="M96" s="6"/>
      <c r="N96" s="6">
        <f>$B96</f>
        <v>55</v>
      </c>
      <c r="O96" s="6"/>
      <c r="P96" s="6"/>
      <c r="Q96" s="6"/>
      <c r="R96" s="11"/>
      <c r="S96" s="6"/>
      <c r="T96" s="6"/>
      <c r="U96" s="6"/>
      <c r="V96" s="6">
        <f>$D96</f>
        <v>39</v>
      </c>
      <c r="W96" s="6"/>
      <c r="X96" s="6"/>
      <c r="Y96" s="6"/>
      <c r="Z96" s="6"/>
      <c r="AA96" s="6"/>
      <c r="AC96" s="6"/>
      <c r="AD96" s="6"/>
      <c r="AE96" s="6"/>
      <c r="AF96" s="6"/>
      <c r="AG96" s="6"/>
      <c r="AH96" s="6"/>
      <c r="AI96" s="6"/>
      <c r="AJ96" s="6"/>
      <c r="AK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ht="15" customHeight="1" x14ac:dyDescent="0.3">
      <c r="A97" s="42">
        <v>378</v>
      </c>
      <c r="B97" s="42">
        <v>38</v>
      </c>
      <c r="C97" s="42">
        <v>11</v>
      </c>
      <c r="D97" s="42">
        <v>28</v>
      </c>
      <c r="E97" s="42">
        <v>1873</v>
      </c>
      <c r="F97" s="48">
        <v>3.8807870370370375E-2</v>
      </c>
      <c r="G97" s="41" t="s">
        <v>367</v>
      </c>
      <c r="H97" s="41" t="s">
        <v>368</v>
      </c>
      <c r="I97" s="42" t="s">
        <v>141</v>
      </c>
      <c r="J97" s="42" t="s">
        <v>22</v>
      </c>
      <c r="K97" s="42">
        <v>3</v>
      </c>
      <c r="L97" s="42" t="s">
        <v>34</v>
      </c>
      <c r="M97" s="6"/>
      <c r="N97" s="11"/>
      <c r="O97" s="11"/>
      <c r="P97" s="11"/>
      <c r="Q97" s="6"/>
      <c r="R97" s="11"/>
      <c r="S97" s="6"/>
      <c r="U97" s="6"/>
      <c r="V97" s="6"/>
      <c r="W97" s="6"/>
      <c r="X97" s="6"/>
      <c r="Y97" s="6"/>
      <c r="Z97" s="6"/>
      <c r="AA97" s="6"/>
      <c r="AC97" s="6"/>
      <c r="AD97" s="11"/>
      <c r="AE97" s="11"/>
      <c r="AF97" s="11"/>
      <c r="AG97" s="6"/>
      <c r="AH97" s="6"/>
      <c r="AI97" s="6"/>
      <c r="AJ97" s="6"/>
      <c r="AK97" s="6">
        <f>$B97</f>
        <v>38</v>
      </c>
      <c r="AM97" s="6"/>
      <c r="AN97" s="6"/>
      <c r="AO97" s="6"/>
      <c r="AP97" s="6"/>
      <c r="AQ97" s="6"/>
      <c r="AR97" s="6"/>
      <c r="AS97" s="6"/>
      <c r="AT97" s="6"/>
      <c r="AU97" s="6">
        <f>$D97</f>
        <v>28</v>
      </c>
    </row>
    <row r="98" spans="1:47" ht="15" customHeight="1" x14ac:dyDescent="0.3">
      <c r="A98" s="42">
        <v>381</v>
      </c>
      <c r="B98" s="42">
        <v>56</v>
      </c>
      <c r="C98" s="42">
        <v>16</v>
      </c>
      <c r="D98" s="42">
        <v>40</v>
      </c>
      <c r="E98" s="42">
        <v>919</v>
      </c>
      <c r="F98" s="48">
        <v>3.8946759259259257E-2</v>
      </c>
      <c r="G98" s="41" t="s">
        <v>212</v>
      </c>
      <c r="H98" s="41" t="s">
        <v>159</v>
      </c>
      <c r="I98" s="42" t="s">
        <v>141</v>
      </c>
      <c r="J98" s="42" t="s">
        <v>36</v>
      </c>
      <c r="K98" s="42">
        <v>2</v>
      </c>
      <c r="L98" s="42" t="s">
        <v>34</v>
      </c>
      <c r="M98" s="6"/>
      <c r="N98" s="11"/>
      <c r="O98" s="6"/>
      <c r="P98" s="6"/>
      <c r="Q98" s="6"/>
      <c r="R98" s="11"/>
      <c r="S98" s="6">
        <f>$B98</f>
        <v>56</v>
      </c>
      <c r="U98" s="6"/>
      <c r="V98" s="6"/>
      <c r="W98" s="6"/>
      <c r="X98" s="6"/>
      <c r="Y98" s="6"/>
      <c r="Z98" s="6"/>
      <c r="AA98" s="6">
        <f>$D98</f>
        <v>40</v>
      </c>
      <c r="AC98" s="11"/>
      <c r="AD98" s="6"/>
      <c r="AE98" s="6"/>
      <c r="AF98" s="6"/>
      <c r="AG98" s="6"/>
      <c r="AH98" s="6"/>
      <c r="AI98" s="6"/>
      <c r="AJ98" s="11"/>
      <c r="AK98" s="11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 x14ac:dyDescent="0.3">
      <c r="A99" s="42">
        <v>383</v>
      </c>
      <c r="B99" s="42">
        <v>57</v>
      </c>
      <c r="C99" s="42">
        <v>9</v>
      </c>
      <c r="D99" s="42">
        <v>41</v>
      </c>
      <c r="E99" s="42">
        <v>1120</v>
      </c>
      <c r="F99" s="48">
        <v>3.8981481481481485E-2</v>
      </c>
      <c r="G99" s="41" t="s">
        <v>213</v>
      </c>
      <c r="H99" s="41" t="s">
        <v>214</v>
      </c>
      <c r="I99" s="42" t="s">
        <v>153</v>
      </c>
      <c r="J99" s="42" t="s">
        <v>76</v>
      </c>
      <c r="K99" s="42">
        <v>2</v>
      </c>
      <c r="L99" s="42" t="s">
        <v>34</v>
      </c>
      <c r="M99" s="6"/>
      <c r="N99" s="6">
        <f>$B99</f>
        <v>57</v>
      </c>
      <c r="O99" s="11"/>
      <c r="P99" s="11"/>
      <c r="Q99" s="6"/>
      <c r="R99" s="11"/>
      <c r="S99" s="6"/>
      <c r="U99" s="6"/>
      <c r="V99" s="6">
        <f>$D99</f>
        <v>41</v>
      </c>
      <c r="W99" s="6"/>
      <c r="X99" s="6"/>
      <c r="Y99" s="6"/>
      <c r="Z99" s="6"/>
      <c r="AA99" s="6"/>
      <c r="AC99" s="6"/>
      <c r="AD99" s="11"/>
      <c r="AE99" s="11"/>
      <c r="AF99" s="11"/>
      <c r="AG99" s="6"/>
      <c r="AH99" s="6"/>
      <c r="AI99" s="6"/>
      <c r="AJ99" s="11"/>
      <c r="AK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 x14ac:dyDescent="0.3">
      <c r="A100" s="42">
        <v>388</v>
      </c>
      <c r="B100" s="42">
        <v>39</v>
      </c>
      <c r="C100" s="42">
        <v>12</v>
      </c>
      <c r="D100" s="42">
        <v>29</v>
      </c>
      <c r="E100" s="42">
        <v>1944</v>
      </c>
      <c r="F100" s="48">
        <v>3.9189814814814809E-2</v>
      </c>
      <c r="G100" s="41" t="s">
        <v>369</v>
      </c>
      <c r="H100" s="41" t="s">
        <v>370</v>
      </c>
      <c r="I100" s="42" t="s">
        <v>141</v>
      </c>
      <c r="J100" s="42" t="s">
        <v>37</v>
      </c>
      <c r="K100" s="42">
        <v>3</v>
      </c>
      <c r="L100" s="42" t="s">
        <v>34</v>
      </c>
      <c r="M100" s="11"/>
      <c r="N100" s="6"/>
      <c r="O100" s="11"/>
      <c r="P100" s="11"/>
      <c r="Q100" s="6"/>
      <c r="R100" s="11"/>
      <c r="S100" s="6"/>
      <c r="U100" s="6"/>
      <c r="V100" s="6"/>
      <c r="W100" s="6"/>
      <c r="X100" s="6"/>
      <c r="Y100" s="6"/>
      <c r="Z100" s="6"/>
      <c r="AA100" s="6"/>
      <c r="AC100" s="6"/>
      <c r="AD100" s="11"/>
      <c r="AE100" s="6">
        <f>$B100</f>
        <v>39</v>
      </c>
      <c r="AF100" s="11"/>
      <c r="AG100" s="6"/>
      <c r="AH100" s="6"/>
      <c r="AI100" s="11"/>
      <c r="AJ100" s="6"/>
      <c r="AK100" s="6"/>
      <c r="AM100" s="6"/>
      <c r="AN100" s="6"/>
      <c r="AO100" s="6">
        <f>$D100</f>
        <v>29</v>
      </c>
      <c r="AP100" s="6"/>
      <c r="AQ100" s="6"/>
      <c r="AR100" s="6"/>
      <c r="AS100" s="6"/>
      <c r="AT100" s="6"/>
      <c r="AU100" s="6"/>
    </row>
    <row r="101" spans="1:47" ht="15" customHeight="1" x14ac:dyDescent="0.3">
      <c r="A101" s="42">
        <v>391</v>
      </c>
      <c r="B101" s="42">
        <v>58</v>
      </c>
      <c r="C101" s="42">
        <v>16</v>
      </c>
      <c r="D101" s="42">
        <v>42</v>
      </c>
      <c r="E101" s="42">
        <v>1438</v>
      </c>
      <c r="F101" s="48">
        <v>3.9247685185185184E-2</v>
      </c>
      <c r="G101" s="41" t="s">
        <v>215</v>
      </c>
      <c r="H101" s="41" t="s">
        <v>216</v>
      </c>
      <c r="I101" s="42" t="s">
        <v>144</v>
      </c>
      <c r="J101" s="42" t="s">
        <v>33</v>
      </c>
      <c r="K101" s="42">
        <v>2</v>
      </c>
      <c r="L101" s="42" t="s">
        <v>34</v>
      </c>
      <c r="M101" s="11"/>
      <c r="N101" s="11"/>
      <c r="O101" s="6">
        <f>$B101</f>
        <v>58</v>
      </c>
      <c r="P101" s="11"/>
      <c r="Q101" s="6"/>
      <c r="R101" s="11"/>
      <c r="S101" s="6"/>
      <c r="U101" s="6"/>
      <c r="V101" s="6"/>
      <c r="W101" s="6">
        <f>$D101</f>
        <v>42</v>
      </c>
      <c r="X101" s="6"/>
      <c r="Y101" s="6"/>
      <c r="Z101" s="6"/>
      <c r="AA101" s="6"/>
      <c r="AC101" s="6"/>
      <c r="AD101" s="11"/>
      <c r="AE101" s="11"/>
      <c r="AF101" s="11"/>
      <c r="AG101" s="6"/>
      <c r="AH101" s="6"/>
      <c r="AI101" s="11"/>
      <c r="AJ101" s="6"/>
      <c r="AK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ht="15" customHeight="1" x14ac:dyDescent="0.3">
      <c r="A102" s="42">
        <v>393</v>
      </c>
      <c r="B102" s="42">
        <v>40</v>
      </c>
      <c r="C102" s="42">
        <v>2</v>
      </c>
      <c r="D102" s="42">
        <v>30</v>
      </c>
      <c r="E102" s="42">
        <v>1570</v>
      </c>
      <c r="F102" s="48">
        <v>3.9305555555555559E-2</v>
      </c>
      <c r="G102" s="41" t="s">
        <v>230</v>
      </c>
      <c r="H102" s="41" t="s">
        <v>371</v>
      </c>
      <c r="I102" s="42" t="s">
        <v>204</v>
      </c>
      <c r="J102" s="42" t="s">
        <v>30</v>
      </c>
      <c r="K102" s="42">
        <v>3</v>
      </c>
      <c r="L102" s="42" t="s">
        <v>34</v>
      </c>
      <c r="M102" s="6"/>
      <c r="N102" s="11"/>
      <c r="O102" s="11"/>
      <c r="P102" s="11"/>
      <c r="Q102" s="6"/>
      <c r="R102" s="11"/>
      <c r="S102" s="6"/>
      <c r="U102" s="6"/>
      <c r="V102" s="6"/>
      <c r="W102" s="6"/>
      <c r="X102" s="6"/>
      <c r="Y102" s="6"/>
      <c r="Z102" s="6"/>
      <c r="AA102" s="6"/>
      <c r="AC102" s="6">
        <f>$B102</f>
        <v>40</v>
      </c>
      <c r="AD102" s="11"/>
      <c r="AE102" s="11"/>
      <c r="AF102" s="11"/>
      <c r="AG102" s="6"/>
      <c r="AH102" s="6"/>
      <c r="AI102" s="11"/>
      <c r="AJ102" s="6"/>
      <c r="AK102" s="6"/>
      <c r="AM102" s="6">
        <f>$D102</f>
        <v>30</v>
      </c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 x14ac:dyDescent="0.3">
      <c r="A103" s="42">
        <v>394</v>
      </c>
      <c r="B103" s="42">
        <v>41</v>
      </c>
      <c r="C103" s="42"/>
      <c r="D103" s="42"/>
      <c r="E103" s="42">
        <v>1566</v>
      </c>
      <c r="F103" s="48">
        <v>3.9328703703703706E-2</v>
      </c>
      <c r="G103" s="41" t="s">
        <v>305</v>
      </c>
      <c r="H103" s="41" t="s">
        <v>306</v>
      </c>
      <c r="I103" s="42" t="s">
        <v>93</v>
      </c>
      <c r="J103" s="42" t="s">
        <v>30</v>
      </c>
      <c r="K103" s="42">
        <v>3</v>
      </c>
      <c r="L103" s="42" t="s">
        <v>34</v>
      </c>
      <c r="M103" s="11"/>
      <c r="N103" s="6"/>
      <c r="O103" s="11"/>
      <c r="P103" s="6"/>
      <c r="Q103" s="6"/>
      <c r="R103" s="11"/>
      <c r="S103" s="6"/>
      <c r="U103" s="6"/>
      <c r="V103" s="6"/>
      <c r="W103" s="6"/>
      <c r="X103" s="6"/>
      <c r="Y103" s="6"/>
      <c r="Z103" s="6"/>
      <c r="AA103" s="6"/>
      <c r="AC103" s="6">
        <f>$B103</f>
        <v>41</v>
      </c>
      <c r="AD103" s="6"/>
      <c r="AE103" s="6"/>
      <c r="AF103" s="6"/>
      <c r="AG103" s="6"/>
      <c r="AH103" s="6"/>
      <c r="AI103" s="6"/>
      <c r="AJ103" s="6"/>
      <c r="AK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 x14ac:dyDescent="0.3">
      <c r="A104" s="42">
        <v>395</v>
      </c>
      <c r="B104" s="42">
        <v>59</v>
      </c>
      <c r="C104" s="42">
        <v>17</v>
      </c>
      <c r="D104" s="42">
        <v>43</v>
      </c>
      <c r="E104" s="42">
        <v>1313</v>
      </c>
      <c r="F104" s="48">
        <v>3.9375E-2</v>
      </c>
      <c r="G104" s="41" t="s">
        <v>217</v>
      </c>
      <c r="H104" s="41" t="s">
        <v>218</v>
      </c>
      <c r="I104" s="42" t="s">
        <v>141</v>
      </c>
      <c r="J104" s="42" t="s">
        <v>20</v>
      </c>
      <c r="K104" s="42">
        <v>2</v>
      </c>
      <c r="L104" s="42" t="s">
        <v>34</v>
      </c>
      <c r="M104" s="6">
        <f>$B104</f>
        <v>59</v>
      </c>
      <c r="N104" s="11"/>
      <c r="O104" s="11"/>
      <c r="P104" s="11"/>
      <c r="Q104" s="6"/>
      <c r="R104" s="11"/>
      <c r="S104" s="6"/>
      <c r="U104" s="6">
        <f>$D104</f>
        <v>43</v>
      </c>
      <c r="V104" s="6"/>
      <c r="W104" s="6"/>
      <c r="X104" s="6"/>
      <c r="Y104" s="6"/>
      <c r="Z104" s="6"/>
      <c r="AA104" s="6"/>
      <c r="AC104" s="6"/>
      <c r="AD104" s="11"/>
      <c r="AE104" s="11"/>
      <c r="AF104" s="11"/>
      <c r="AG104" s="6"/>
      <c r="AH104" s="6"/>
      <c r="AI104" s="11"/>
      <c r="AJ104" s="11"/>
      <c r="AK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ht="15" customHeight="1" x14ac:dyDescent="0.3">
      <c r="A105" s="42">
        <v>396</v>
      </c>
      <c r="B105" s="42">
        <v>42</v>
      </c>
      <c r="C105" s="42">
        <v>13</v>
      </c>
      <c r="D105" s="42">
        <v>31</v>
      </c>
      <c r="E105" s="42">
        <v>1757</v>
      </c>
      <c r="F105" s="48">
        <v>3.9398148148148147E-2</v>
      </c>
      <c r="G105" s="41" t="s">
        <v>372</v>
      </c>
      <c r="H105" s="41" t="s">
        <v>373</v>
      </c>
      <c r="I105" s="42" t="s">
        <v>141</v>
      </c>
      <c r="J105" s="42" t="s">
        <v>21</v>
      </c>
      <c r="K105" s="42">
        <v>3</v>
      </c>
      <c r="L105" s="42" t="s">
        <v>34</v>
      </c>
      <c r="M105" s="11"/>
      <c r="N105" s="6"/>
      <c r="O105" s="11"/>
      <c r="P105" s="6"/>
      <c r="Q105" s="6"/>
      <c r="R105" s="6"/>
      <c r="S105" s="6"/>
      <c r="U105" s="6"/>
      <c r="V105" s="6"/>
      <c r="W105" s="6"/>
      <c r="X105" s="6"/>
      <c r="Y105" s="6"/>
      <c r="Z105" s="6"/>
      <c r="AA105" s="6"/>
      <c r="AC105" s="11"/>
      <c r="AD105" s="6"/>
      <c r="AE105" s="6"/>
      <c r="AF105" s="6">
        <f>$B105</f>
        <v>42</v>
      </c>
      <c r="AG105" s="6"/>
      <c r="AH105" s="6"/>
      <c r="AI105" s="6"/>
      <c r="AJ105" s="11"/>
      <c r="AK105" s="6"/>
      <c r="AM105" s="6"/>
      <c r="AN105" s="6"/>
      <c r="AO105" s="6"/>
      <c r="AP105" s="6">
        <f>$D105</f>
        <v>31</v>
      </c>
      <c r="AQ105" s="6"/>
      <c r="AR105" s="6"/>
      <c r="AS105" s="6"/>
      <c r="AT105" s="6"/>
      <c r="AU105" s="6"/>
    </row>
    <row r="106" spans="1:47" ht="15" customHeight="1" x14ac:dyDescent="0.3">
      <c r="A106" s="42">
        <v>397</v>
      </c>
      <c r="B106" s="42">
        <v>43</v>
      </c>
      <c r="C106" s="42">
        <v>8</v>
      </c>
      <c r="D106" s="42">
        <v>32</v>
      </c>
      <c r="E106" s="42">
        <v>1730</v>
      </c>
      <c r="F106" s="48">
        <v>3.9456018518518522E-2</v>
      </c>
      <c r="G106" s="41" t="s">
        <v>374</v>
      </c>
      <c r="H106" s="41" t="s">
        <v>375</v>
      </c>
      <c r="I106" s="42" t="s">
        <v>153</v>
      </c>
      <c r="J106" s="42" t="s">
        <v>25</v>
      </c>
      <c r="K106" s="42">
        <v>3</v>
      </c>
      <c r="L106" s="42" t="s">
        <v>34</v>
      </c>
      <c r="M106" s="6"/>
      <c r="N106" s="11"/>
      <c r="O106" s="11"/>
      <c r="P106" s="11"/>
      <c r="Q106" s="6"/>
      <c r="R106" s="11"/>
      <c r="S106" s="6"/>
      <c r="U106" s="6"/>
      <c r="V106" s="6"/>
      <c r="W106" s="6"/>
      <c r="X106" s="6"/>
      <c r="Y106" s="6"/>
      <c r="Z106" s="6"/>
      <c r="AA106" s="6"/>
      <c r="AC106" s="6"/>
      <c r="AD106" s="11"/>
      <c r="AE106" s="11"/>
      <c r="AF106" s="6"/>
      <c r="AG106" s="6"/>
      <c r="AH106" s="6"/>
      <c r="AI106" s="11"/>
      <c r="AJ106" s="6">
        <f>$B106</f>
        <v>43</v>
      </c>
      <c r="AK106" s="6"/>
      <c r="AM106" s="6"/>
      <c r="AN106" s="6"/>
      <c r="AO106" s="6"/>
      <c r="AP106" s="6"/>
      <c r="AQ106" s="6"/>
      <c r="AR106" s="6"/>
      <c r="AS106" s="6"/>
      <c r="AT106" s="6">
        <f>$D106</f>
        <v>32</v>
      </c>
      <c r="AU106" s="6"/>
    </row>
    <row r="107" spans="1:47" ht="15" customHeight="1" x14ac:dyDescent="0.3">
      <c r="A107" s="42">
        <v>398</v>
      </c>
      <c r="B107" s="42">
        <v>60</v>
      </c>
      <c r="C107" s="42">
        <v>17</v>
      </c>
      <c r="D107" s="42">
        <v>44</v>
      </c>
      <c r="E107" s="42">
        <v>1195</v>
      </c>
      <c r="F107" s="48">
        <v>3.9502314814814816E-2</v>
      </c>
      <c r="G107" s="41" t="s">
        <v>219</v>
      </c>
      <c r="H107" s="41" t="s">
        <v>220</v>
      </c>
      <c r="I107" s="42" t="s">
        <v>144</v>
      </c>
      <c r="J107" s="42" t="s">
        <v>32</v>
      </c>
      <c r="K107" s="42">
        <v>2</v>
      </c>
      <c r="L107" s="42" t="s">
        <v>34</v>
      </c>
      <c r="M107" s="6"/>
      <c r="N107" s="11"/>
      <c r="O107" s="11"/>
      <c r="P107" s="6">
        <f>$B107</f>
        <v>60</v>
      </c>
      <c r="Q107" s="11"/>
      <c r="R107" s="11"/>
      <c r="S107" s="6"/>
      <c r="U107" s="6"/>
      <c r="V107" s="6"/>
      <c r="W107" s="6"/>
      <c r="X107" s="6">
        <f>$D107</f>
        <v>44</v>
      </c>
      <c r="Y107" s="6"/>
      <c r="Z107" s="6"/>
      <c r="AA107" s="6"/>
      <c r="AC107" s="6"/>
      <c r="AD107" s="11"/>
      <c r="AE107" s="11"/>
      <c r="AF107" s="11"/>
      <c r="AG107" s="6"/>
      <c r="AH107" s="6"/>
      <c r="AI107" s="6"/>
      <c r="AJ107" s="6"/>
      <c r="AK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 x14ac:dyDescent="0.3">
      <c r="A108" s="42">
        <v>399</v>
      </c>
      <c r="B108" s="42">
        <v>61</v>
      </c>
      <c r="C108" s="42">
        <v>18</v>
      </c>
      <c r="D108" s="42">
        <v>45</v>
      </c>
      <c r="E108" s="42">
        <v>1008</v>
      </c>
      <c r="F108" s="48">
        <v>3.9594907407407405E-2</v>
      </c>
      <c r="G108" s="41" t="s">
        <v>221</v>
      </c>
      <c r="H108" s="41" t="s">
        <v>222</v>
      </c>
      <c r="I108" s="42" t="s">
        <v>144</v>
      </c>
      <c r="J108" s="42" t="s">
        <v>77</v>
      </c>
      <c r="K108" s="42">
        <v>2</v>
      </c>
      <c r="L108" s="42" t="s">
        <v>34</v>
      </c>
      <c r="M108" s="6"/>
      <c r="N108" s="11"/>
      <c r="O108" s="6"/>
      <c r="P108" s="11"/>
      <c r="Q108" s="11"/>
      <c r="R108" s="6">
        <f>$B108</f>
        <v>61</v>
      </c>
      <c r="S108" s="6"/>
      <c r="U108" s="6"/>
      <c r="V108" s="6"/>
      <c r="W108" s="6"/>
      <c r="X108" s="6"/>
      <c r="Y108" s="6"/>
      <c r="Z108" s="6">
        <f>$D108</f>
        <v>45</v>
      </c>
      <c r="AA108" s="6"/>
      <c r="AC108" s="6"/>
      <c r="AD108" s="11"/>
      <c r="AE108" s="6"/>
      <c r="AF108" s="6"/>
      <c r="AG108" s="6"/>
      <c r="AH108" s="6"/>
      <c r="AI108" s="6"/>
      <c r="AJ108" s="6"/>
      <c r="AK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ht="15" customHeight="1" x14ac:dyDescent="0.3">
      <c r="A109" s="42">
        <v>400</v>
      </c>
      <c r="B109" s="42">
        <v>62</v>
      </c>
      <c r="C109" s="42"/>
      <c r="D109" s="42"/>
      <c r="E109" s="42">
        <v>1424</v>
      </c>
      <c r="F109" s="48">
        <v>3.9618055555555552E-2</v>
      </c>
      <c r="G109" s="41" t="s">
        <v>121</v>
      </c>
      <c r="H109" s="41" t="s">
        <v>122</v>
      </c>
      <c r="I109" s="42" t="s">
        <v>93</v>
      </c>
      <c r="J109" s="42" t="s">
        <v>33</v>
      </c>
      <c r="K109" s="42">
        <v>2</v>
      </c>
      <c r="L109" s="42" t="s">
        <v>34</v>
      </c>
      <c r="M109" s="6"/>
      <c r="N109" s="11"/>
      <c r="O109" s="6">
        <f>$B109</f>
        <v>62</v>
      </c>
      <c r="P109" s="6"/>
      <c r="Q109" s="11"/>
      <c r="R109" s="11"/>
      <c r="S109" s="6"/>
      <c r="U109" s="6"/>
      <c r="V109" s="6"/>
      <c r="W109" s="6"/>
      <c r="X109" s="6"/>
      <c r="Y109" s="6"/>
      <c r="Z109" s="6"/>
      <c r="AA109" s="6"/>
      <c r="AC109" s="6"/>
      <c r="AD109" s="11"/>
      <c r="AE109" s="11"/>
      <c r="AF109" s="11"/>
      <c r="AG109" s="6"/>
      <c r="AH109" s="6"/>
      <c r="AI109" s="11"/>
      <c r="AJ109" s="6"/>
      <c r="AK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 x14ac:dyDescent="0.3">
      <c r="A110" s="42">
        <v>401</v>
      </c>
      <c r="B110" s="42">
        <v>63</v>
      </c>
      <c r="C110" s="42">
        <v>18</v>
      </c>
      <c r="D110" s="42">
        <v>46</v>
      </c>
      <c r="E110" s="42">
        <v>1174</v>
      </c>
      <c r="F110" s="48">
        <v>3.9675925925925927E-2</v>
      </c>
      <c r="G110" s="41" t="s">
        <v>101</v>
      </c>
      <c r="H110" s="41" t="s">
        <v>223</v>
      </c>
      <c r="I110" s="42" t="s">
        <v>141</v>
      </c>
      <c r="J110" s="42" t="s">
        <v>32</v>
      </c>
      <c r="K110" s="42">
        <v>2</v>
      </c>
      <c r="L110" s="42" t="s">
        <v>34</v>
      </c>
      <c r="M110" s="6"/>
      <c r="N110" s="11"/>
      <c r="O110" s="11"/>
      <c r="P110" s="6">
        <f>$B110</f>
        <v>63</v>
      </c>
      <c r="Q110" s="6"/>
      <c r="R110" s="11"/>
      <c r="S110" s="6"/>
      <c r="U110" s="6"/>
      <c r="V110" s="6"/>
      <c r="W110" s="6"/>
      <c r="X110" s="6">
        <f>$D110</f>
        <v>46</v>
      </c>
      <c r="Y110" s="6"/>
      <c r="Z110" s="6"/>
      <c r="AA110" s="6"/>
      <c r="AC110" s="6"/>
      <c r="AD110" s="11"/>
      <c r="AE110" s="11"/>
      <c r="AF110" s="11"/>
      <c r="AG110" s="6"/>
      <c r="AH110" s="6"/>
      <c r="AI110" s="11"/>
      <c r="AJ110" s="6"/>
      <c r="AK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ht="15" customHeight="1" x14ac:dyDescent="0.3">
      <c r="A111" s="42">
        <v>402</v>
      </c>
      <c r="B111" s="42">
        <v>44</v>
      </c>
      <c r="C111" s="42">
        <v>9</v>
      </c>
      <c r="D111" s="42">
        <v>33</v>
      </c>
      <c r="E111" s="42">
        <v>1549</v>
      </c>
      <c r="F111" s="48">
        <v>3.9780092592592589E-2</v>
      </c>
      <c r="G111" s="41" t="s">
        <v>376</v>
      </c>
      <c r="H111" s="41" t="s">
        <v>377</v>
      </c>
      <c r="I111" s="42" t="s">
        <v>153</v>
      </c>
      <c r="J111" s="42" t="s">
        <v>30</v>
      </c>
      <c r="K111" s="42">
        <v>3</v>
      </c>
      <c r="L111" s="42" t="s">
        <v>34</v>
      </c>
      <c r="M111" s="6"/>
      <c r="N111" s="6"/>
      <c r="O111" s="6"/>
      <c r="P111" s="6"/>
      <c r="Q111" s="6"/>
      <c r="R111" s="11"/>
      <c r="S111" s="6"/>
      <c r="U111" s="6"/>
      <c r="V111" s="6"/>
      <c r="W111" s="6"/>
      <c r="X111" s="6"/>
      <c r="Y111" s="6"/>
      <c r="Z111" s="6"/>
      <c r="AA111" s="6"/>
      <c r="AC111" s="6">
        <f>$B111</f>
        <v>44</v>
      </c>
      <c r="AD111" s="11"/>
      <c r="AE111" s="11"/>
      <c r="AF111" s="11"/>
      <c r="AG111" s="11"/>
      <c r="AH111" s="6"/>
      <c r="AI111" s="6"/>
      <c r="AJ111" s="11"/>
      <c r="AK111" s="6"/>
      <c r="AM111" s="6">
        <f>$D111</f>
        <v>33</v>
      </c>
      <c r="AN111" s="6"/>
      <c r="AO111" s="6"/>
      <c r="AP111" s="6"/>
      <c r="AQ111" s="6"/>
      <c r="AR111" s="6"/>
      <c r="AS111" s="6"/>
      <c r="AT111" s="6"/>
      <c r="AU111" s="6"/>
    </row>
    <row r="112" spans="1:47" ht="15" customHeight="1" x14ac:dyDescent="0.3">
      <c r="A112" s="42">
        <v>403</v>
      </c>
      <c r="B112" s="42">
        <v>64</v>
      </c>
      <c r="C112" s="42"/>
      <c r="D112" s="42"/>
      <c r="E112" s="42">
        <v>1043</v>
      </c>
      <c r="F112" s="48">
        <v>3.9814814814814817E-2</v>
      </c>
      <c r="G112" s="41" t="s">
        <v>123</v>
      </c>
      <c r="H112" s="41" t="s">
        <v>124</v>
      </c>
      <c r="I112" s="42" t="s">
        <v>93</v>
      </c>
      <c r="J112" s="42" t="s">
        <v>77</v>
      </c>
      <c r="K112" s="42">
        <v>2</v>
      </c>
      <c r="L112" s="42" t="s">
        <v>34</v>
      </c>
      <c r="M112" s="6"/>
      <c r="N112" s="11"/>
      <c r="O112" s="11"/>
      <c r="P112" s="11"/>
      <c r="Q112" s="6"/>
      <c r="R112" s="6">
        <f>$B112</f>
        <v>64</v>
      </c>
      <c r="S112" s="6"/>
      <c r="U112" s="6"/>
      <c r="V112" s="6"/>
      <c r="W112" s="6"/>
      <c r="X112" s="6"/>
      <c r="Y112" s="6"/>
      <c r="Z112" s="6"/>
      <c r="AA112" s="6"/>
      <c r="AC112" s="6"/>
      <c r="AD112" s="11"/>
      <c r="AE112" s="6"/>
      <c r="AF112" s="11"/>
      <c r="AG112" s="6"/>
      <c r="AH112" s="6"/>
      <c r="AI112" s="11"/>
      <c r="AJ112" s="6"/>
      <c r="AK112" s="11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 x14ac:dyDescent="0.3">
      <c r="A113" s="42">
        <v>404</v>
      </c>
      <c r="B113" s="42">
        <v>65</v>
      </c>
      <c r="C113" s="42">
        <v>19</v>
      </c>
      <c r="D113" s="42">
        <v>47</v>
      </c>
      <c r="E113" s="42">
        <v>999</v>
      </c>
      <c r="F113" s="48">
        <v>3.9837962962962964E-2</v>
      </c>
      <c r="G113" s="41" t="s">
        <v>160</v>
      </c>
      <c r="H113" s="41" t="s">
        <v>224</v>
      </c>
      <c r="I113" s="42" t="s">
        <v>141</v>
      </c>
      <c r="J113" s="42" t="s">
        <v>77</v>
      </c>
      <c r="K113" s="42">
        <v>2</v>
      </c>
      <c r="L113" s="42" t="s">
        <v>34</v>
      </c>
      <c r="M113" s="6"/>
      <c r="N113" s="11"/>
      <c r="O113" s="6"/>
      <c r="P113" s="11"/>
      <c r="Q113" s="6"/>
      <c r="R113" s="6">
        <f>$B113</f>
        <v>65</v>
      </c>
      <c r="S113" s="6"/>
      <c r="U113" s="6"/>
      <c r="V113" s="6"/>
      <c r="W113" s="6"/>
      <c r="X113" s="6"/>
      <c r="Y113" s="6"/>
      <c r="Z113" s="6">
        <f>$D113</f>
        <v>47</v>
      </c>
      <c r="AA113" s="6"/>
      <c r="AC113" s="6"/>
      <c r="AD113" s="11"/>
      <c r="AE113" s="11"/>
      <c r="AF113" s="11"/>
      <c r="AG113" s="6"/>
      <c r="AH113" s="6"/>
      <c r="AI113" s="11"/>
      <c r="AJ113" s="6"/>
      <c r="AK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 x14ac:dyDescent="0.3">
      <c r="A114" s="42">
        <v>406</v>
      </c>
      <c r="B114" s="42">
        <v>45</v>
      </c>
      <c r="C114" s="42">
        <v>10</v>
      </c>
      <c r="D114" s="42">
        <v>34</v>
      </c>
      <c r="E114" s="42">
        <v>1767</v>
      </c>
      <c r="F114" s="48">
        <v>3.9872685185185185E-2</v>
      </c>
      <c r="G114" s="41" t="s">
        <v>362</v>
      </c>
      <c r="H114" s="41" t="s">
        <v>378</v>
      </c>
      <c r="I114" s="42" t="s">
        <v>153</v>
      </c>
      <c r="J114" s="42" t="s">
        <v>21</v>
      </c>
      <c r="K114" s="42">
        <v>3</v>
      </c>
      <c r="L114" s="42" t="s">
        <v>34</v>
      </c>
      <c r="M114" s="6"/>
      <c r="N114" s="6"/>
      <c r="O114" s="6"/>
      <c r="P114" s="6"/>
      <c r="Q114" s="6"/>
      <c r="R114" s="11"/>
      <c r="S114" s="11"/>
      <c r="U114" s="6"/>
      <c r="V114" s="6"/>
      <c r="W114" s="6"/>
      <c r="X114" s="6"/>
      <c r="Y114" s="6"/>
      <c r="Z114" s="6"/>
      <c r="AA114" s="6"/>
      <c r="AC114" s="11"/>
      <c r="AD114" s="6"/>
      <c r="AE114" s="6"/>
      <c r="AF114" s="6">
        <f>$B114</f>
        <v>45</v>
      </c>
      <c r="AG114" s="6"/>
      <c r="AH114" s="6"/>
      <c r="AI114" s="6"/>
      <c r="AJ114" s="6"/>
      <c r="AK114" s="6"/>
      <c r="AM114" s="6"/>
      <c r="AN114" s="6"/>
      <c r="AO114" s="6"/>
      <c r="AP114" s="6">
        <f>$D114</f>
        <v>34</v>
      </c>
      <c r="AQ114" s="6"/>
      <c r="AR114" s="6"/>
      <c r="AS114" s="6"/>
      <c r="AT114" s="6"/>
      <c r="AU114" s="6"/>
    </row>
    <row r="115" spans="1:47" ht="15" customHeight="1" x14ac:dyDescent="0.3">
      <c r="A115" s="42">
        <v>407</v>
      </c>
      <c r="B115" s="42">
        <v>66</v>
      </c>
      <c r="C115" s="42">
        <v>19</v>
      </c>
      <c r="D115" s="42">
        <v>48</v>
      </c>
      <c r="E115" s="42">
        <v>1310</v>
      </c>
      <c r="F115" s="48">
        <v>3.9895833333333332E-2</v>
      </c>
      <c r="G115" s="41" t="s">
        <v>170</v>
      </c>
      <c r="H115" s="41" t="s">
        <v>225</v>
      </c>
      <c r="I115" s="42" t="s">
        <v>144</v>
      </c>
      <c r="J115" s="42" t="s">
        <v>20</v>
      </c>
      <c r="K115" s="42">
        <v>2</v>
      </c>
      <c r="L115" s="42" t="s">
        <v>34</v>
      </c>
      <c r="M115" s="6">
        <f>$B115</f>
        <v>66</v>
      </c>
      <c r="N115" s="6"/>
      <c r="O115" s="11"/>
      <c r="P115" s="6"/>
      <c r="Q115" s="11"/>
      <c r="R115" s="6"/>
      <c r="S115" s="6"/>
      <c r="U115" s="6">
        <f>$D115</f>
        <v>48</v>
      </c>
      <c r="V115" s="6"/>
      <c r="W115" s="6"/>
      <c r="X115" s="6"/>
      <c r="Y115" s="6"/>
      <c r="Z115" s="6"/>
      <c r="AA115" s="6"/>
      <c r="AC115" s="6"/>
      <c r="AD115" s="6"/>
      <c r="AE115" s="6"/>
      <c r="AF115" s="6"/>
      <c r="AG115" s="11"/>
      <c r="AH115" s="11"/>
      <c r="AI115" s="6"/>
      <c r="AJ115" s="6"/>
      <c r="AK115" s="11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ht="15" customHeight="1" x14ac:dyDescent="0.3">
      <c r="A116" s="42">
        <v>408</v>
      </c>
      <c r="B116" s="42">
        <v>67</v>
      </c>
      <c r="C116" s="42">
        <v>2</v>
      </c>
      <c r="D116" s="42">
        <v>49</v>
      </c>
      <c r="E116" s="42">
        <v>1315</v>
      </c>
      <c r="F116" s="48">
        <v>3.9907407407407412E-2</v>
      </c>
      <c r="G116" s="41" t="s">
        <v>226</v>
      </c>
      <c r="H116" s="41" t="s">
        <v>227</v>
      </c>
      <c r="I116" s="42" t="s">
        <v>204</v>
      </c>
      <c r="J116" s="42" t="s">
        <v>20</v>
      </c>
      <c r="K116" s="42">
        <v>2</v>
      </c>
      <c r="L116" s="42" t="s">
        <v>34</v>
      </c>
      <c r="M116" s="6">
        <f>$B116</f>
        <v>67</v>
      </c>
      <c r="N116" s="11"/>
      <c r="O116" s="6"/>
      <c r="P116" s="6"/>
      <c r="Q116" s="6"/>
      <c r="R116" s="6"/>
      <c r="S116" s="6"/>
      <c r="U116" s="6">
        <f>$D116</f>
        <v>49</v>
      </c>
      <c r="V116" s="6"/>
      <c r="W116" s="6"/>
      <c r="X116" s="6"/>
      <c r="Y116" s="6"/>
      <c r="Z116" s="6"/>
      <c r="AA116" s="6"/>
      <c r="AC116" s="11"/>
      <c r="AD116" s="6"/>
      <c r="AE116" s="6"/>
      <c r="AF116" s="6"/>
      <c r="AG116" s="6"/>
      <c r="AH116" s="6"/>
      <c r="AI116" s="11"/>
      <c r="AJ116" s="11"/>
      <c r="AK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ht="15" customHeight="1" x14ac:dyDescent="0.3">
      <c r="A117" s="42">
        <v>409</v>
      </c>
      <c r="B117" s="42">
        <v>46</v>
      </c>
      <c r="C117" s="42">
        <v>3</v>
      </c>
      <c r="D117" s="42">
        <v>35</v>
      </c>
      <c r="E117" s="42">
        <v>1583</v>
      </c>
      <c r="F117" s="48">
        <v>3.9930555555555559E-2</v>
      </c>
      <c r="G117" s="41" t="s">
        <v>379</v>
      </c>
      <c r="H117" s="41" t="s">
        <v>380</v>
      </c>
      <c r="I117" s="42" t="s">
        <v>204</v>
      </c>
      <c r="J117" s="42" t="s">
        <v>30</v>
      </c>
      <c r="K117" s="42">
        <v>3</v>
      </c>
      <c r="L117" s="42" t="s">
        <v>34</v>
      </c>
      <c r="M117" s="6"/>
      <c r="N117" s="11"/>
      <c r="O117" s="11"/>
      <c r="P117" s="11"/>
      <c r="Q117" s="6"/>
      <c r="R117" s="11"/>
      <c r="S117" s="6"/>
      <c r="U117" s="6"/>
      <c r="V117" s="6"/>
      <c r="W117" s="6"/>
      <c r="X117" s="6"/>
      <c r="Y117" s="6"/>
      <c r="Z117" s="6"/>
      <c r="AA117" s="6"/>
      <c r="AC117" s="6">
        <f>$B117</f>
        <v>46</v>
      </c>
      <c r="AD117" s="11"/>
      <c r="AE117" s="11"/>
      <c r="AF117" s="11"/>
      <c r="AG117" s="6"/>
      <c r="AH117" s="6"/>
      <c r="AI117" s="6"/>
      <c r="AJ117" s="6"/>
      <c r="AK117" s="11"/>
      <c r="AM117" s="6">
        <f>$D117</f>
        <v>35</v>
      </c>
      <c r="AN117" s="6"/>
      <c r="AO117" s="6"/>
      <c r="AP117" s="6"/>
      <c r="AQ117" s="6"/>
      <c r="AR117" s="6"/>
      <c r="AS117" s="6"/>
      <c r="AT117" s="6"/>
      <c r="AU117" s="6"/>
    </row>
    <row r="118" spans="1:47" ht="15" customHeight="1" x14ac:dyDescent="0.3">
      <c r="A118" s="42">
        <v>412</v>
      </c>
      <c r="B118" s="42">
        <v>68</v>
      </c>
      <c r="C118" s="42">
        <v>20</v>
      </c>
      <c r="D118" s="42">
        <v>50</v>
      </c>
      <c r="E118" s="42">
        <v>1017</v>
      </c>
      <c r="F118" s="48">
        <v>4.0092592592592589E-2</v>
      </c>
      <c r="G118" s="41" t="s">
        <v>682</v>
      </c>
      <c r="H118" s="41" t="s">
        <v>683</v>
      </c>
      <c r="I118" s="42" t="s">
        <v>141</v>
      </c>
      <c r="J118" s="42" t="s">
        <v>77</v>
      </c>
      <c r="K118" s="42">
        <v>2</v>
      </c>
      <c r="L118" s="42" t="s">
        <v>34</v>
      </c>
      <c r="M118" s="11"/>
      <c r="N118" s="11"/>
      <c r="O118" s="11"/>
      <c r="P118" s="11"/>
      <c r="Q118" s="6"/>
      <c r="R118" s="6">
        <f>$B118</f>
        <v>68</v>
      </c>
      <c r="S118" s="6"/>
      <c r="U118" s="6"/>
      <c r="V118" s="6"/>
      <c r="W118" s="6"/>
      <c r="X118" s="6"/>
      <c r="Y118" s="6"/>
      <c r="Z118" s="6">
        <f>$D118</f>
        <v>50</v>
      </c>
      <c r="AA118" s="6"/>
      <c r="AC118" s="6"/>
      <c r="AD118" s="11"/>
      <c r="AE118" s="11"/>
      <c r="AF118" s="11"/>
      <c r="AG118" s="6"/>
      <c r="AH118" s="6"/>
      <c r="AI118" s="11"/>
      <c r="AJ118" s="6"/>
      <c r="AK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ht="15" customHeight="1" x14ac:dyDescent="0.3">
      <c r="A119" s="42">
        <v>413</v>
      </c>
      <c r="B119" s="42">
        <v>69</v>
      </c>
      <c r="C119" s="42"/>
      <c r="D119" s="42"/>
      <c r="E119" s="42">
        <v>1486</v>
      </c>
      <c r="F119" s="48">
        <v>4.0115740740740737E-2</v>
      </c>
      <c r="G119" s="41" t="s">
        <v>125</v>
      </c>
      <c r="H119" s="41" t="s">
        <v>126</v>
      </c>
      <c r="I119" s="42" t="s">
        <v>93</v>
      </c>
      <c r="J119" s="42" t="s">
        <v>76</v>
      </c>
      <c r="K119" s="42">
        <v>2</v>
      </c>
      <c r="L119" s="42" t="s">
        <v>34</v>
      </c>
      <c r="M119" s="6"/>
      <c r="N119" s="6">
        <f>$B119</f>
        <v>69</v>
      </c>
      <c r="O119" s="6"/>
      <c r="P119" s="6"/>
      <c r="Q119" s="6"/>
      <c r="R119" s="11"/>
      <c r="S119" s="6"/>
      <c r="U119" s="6"/>
      <c r="V119" s="6"/>
      <c r="W119" s="6"/>
      <c r="X119" s="6"/>
      <c r="Y119" s="6"/>
      <c r="Z119" s="6"/>
      <c r="AA119" s="6"/>
      <c r="AC119" s="6"/>
      <c r="AD119" s="11"/>
      <c r="AE119" s="11"/>
      <c r="AF119" s="11"/>
      <c r="AG119" s="6"/>
      <c r="AH119" s="6"/>
      <c r="AI119" s="11"/>
      <c r="AJ119" s="6"/>
      <c r="AK119" s="11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 x14ac:dyDescent="0.3">
      <c r="A120" s="42">
        <v>414</v>
      </c>
      <c r="B120" s="42">
        <v>70</v>
      </c>
      <c r="C120" s="42">
        <v>10</v>
      </c>
      <c r="D120" s="42">
        <v>51</v>
      </c>
      <c r="E120" s="42">
        <v>1465</v>
      </c>
      <c r="F120" s="48">
        <v>4.0127314814814817E-2</v>
      </c>
      <c r="G120" s="41" t="s">
        <v>202</v>
      </c>
      <c r="H120" s="41" t="s">
        <v>228</v>
      </c>
      <c r="I120" s="42" t="s">
        <v>153</v>
      </c>
      <c r="J120" s="42" t="s">
        <v>27</v>
      </c>
      <c r="K120" s="42">
        <v>2</v>
      </c>
      <c r="L120" s="42" t="s">
        <v>34</v>
      </c>
      <c r="M120" s="11"/>
      <c r="N120" s="6"/>
      <c r="O120" s="11"/>
      <c r="P120" s="11"/>
      <c r="Q120" s="6">
        <f>$B120</f>
        <v>70</v>
      </c>
      <c r="R120" s="6"/>
      <c r="S120" s="6"/>
      <c r="U120" s="6"/>
      <c r="V120" s="6"/>
      <c r="W120" s="6"/>
      <c r="X120" s="6"/>
      <c r="Y120" s="6">
        <f>$D120</f>
        <v>51</v>
      </c>
      <c r="Z120" s="6"/>
      <c r="AA120" s="6"/>
      <c r="AC120" s="6"/>
      <c r="AD120" s="6"/>
      <c r="AE120" s="6"/>
      <c r="AF120" s="6"/>
      <c r="AG120" s="6"/>
      <c r="AH120" s="6"/>
      <c r="AI120" s="6"/>
      <c r="AJ120" s="11"/>
      <c r="AK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 x14ac:dyDescent="0.3">
      <c r="A121" s="42">
        <v>415</v>
      </c>
      <c r="B121" s="42">
        <v>47</v>
      </c>
      <c r="C121" s="42"/>
      <c r="D121" s="42"/>
      <c r="E121" s="42">
        <v>1673</v>
      </c>
      <c r="F121" s="48">
        <v>4.0150462962962964E-2</v>
      </c>
      <c r="G121" s="41" t="s">
        <v>307</v>
      </c>
      <c r="H121" s="41" t="s">
        <v>308</v>
      </c>
      <c r="I121" s="42" t="s">
        <v>93</v>
      </c>
      <c r="J121" s="42" t="s">
        <v>23</v>
      </c>
      <c r="K121" s="42">
        <v>3</v>
      </c>
      <c r="L121" s="42" t="s">
        <v>34</v>
      </c>
      <c r="M121" s="6"/>
      <c r="N121" s="6"/>
      <c r="O121" s="11"/>
      <c r="P121" s="11"/>
      <c r="Q121" s="6"/>
      <c r="R121" s="11"/>
      <c r="S121" s="6"/>
      <c r="U121" s="6"/>
      <c r="V121" s="6"/>
      <c r="W121" s="6"/>
      <c r="X121" s="6"/>
      <c r="Y121" s="6"/>
      <c r="Z121" s="6"/>
      <c r="AA121" s="6"/>
      <c r="AC121" s="6"/>
      <c r="AD121" s="11"/>
      <c r="AE121" s="11"/>
      <c r="AF121" s="11"/>
      <c r="AG121" s="6"/>
      <c r="AH121" s="6"/>
      <c r="AI121" s="6">
        <f>$B121</f>
        <v>47</v>
      </c>
      <c r="AJ121" s="6"/>
      <c r="AK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 x14ac:dyDescent="0.3">
      <c r="A122" s="42">
        <v>416</v>
      </c>
      <c r="B122" s="42">
        <v>71</v>
      </c>
      <c r="C122" s="42">
        <v>21</v>
      </c>
      <c r="D122" s="42">
        <v>52</v>
      </c>
      <c r="E122" s="42">
        <v>1428</v>
      </c>
      <c r="F122" s="48">
        <v>4.0162037037037038E-2</v>
      </c>
      <c r="G122" s="41" t="s">
        <v>154</v>
      </c>
      <c r="H122" s="41" t="s">
        <v>229</v>
      </c>
      <c r="I122" s="42" t="s">
        <v>141</v>
      </c>
      <c r="J122" s="42" t="s">
        <v>33</v>
      </c>
      <c r="K122" s="42">
        <v>2</v>
      </c>
      <c r="L122" s="42" t="s">
        <v>34</v>
      </c>
      <c r="M122" s="6"/>
      <c r="N122" s="6"/>
      <c r="O122" s="6">
        <f>$B122</f>
        <v>71</v>
      </c>
      <c r="P122" s="11"/>
      <c r="Q122" s="6"/>
      <c r="R122" s="6"/>
      <c r="S122" s="6"/>
      <c r="U122" s="6"/>
      <c r="V122" s="6"/>
      <c r="W122" s="6">
        <f>$D122</f>
        <v>52</v>
      </c>
      <c r="X122" s="6"/>
      <c r="Y122" s="6"/>
      <c r="Z122" s="6"/>
      <c r="AA122" s="6"/>
      <c r="AC122" s="6"/>
      <c r="AD122" s="11"/>
      <c r="AE122" s="6"/>
      <c r="AF122" s="6"/>
      <c r="AG122" s="6"/>
      <c r="AH122" s="6"/>
      <c r="AI122" s="6"/>
      <c r="AJ122" s="6"/>
      <c r="AK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 x14ac:dyDescent="0.3">
      <c r="A123" s="42">
        <v>417</v>
      </c>
      <c r="B123" s="42">
        <v>72</v>
      </c>
      <c r="C123" s="42">
        <v>20</v>
      </c>
      <c r="D123" s="42">
        <v>53</v>
      </c>
      <c r="E123" s="42">
        <v>1115</v>
      </c>
      <c r="F123" s="48">
        <v>4.0196759259259258E-2</v>
      </c>
      <c r="G123" s="41" t="s">
        <v>230</v>
      </c>
      <c r="H123" s="41" t="s">
        <v>231</v>
      </c>
      <c r="I123" s="42" t="s">
        <v>144</v>
      </c>
      <c r="J123" s="42" t="s">
        <v>76</v>
      </c>
      <c r="K123" s="42">
        <v>2</v>
      </c>
      <c r="L123" s="42" t="s">
        <v>34</v>
      </c>
      <c r="M123" s="6"/>
      <c r="N123" s="6">
        <f>$B123</f>
        <v>72</v>
      </c>
      <c r="O123" s="6"/>
      <c r="P123" s="6"/>
      <c r="Q123" s="11"/>
      <c r="R123" s="6"/>
      <c r="S123" s="11"/>
      <c r="U123" s="6"/>
      <c r="V123" s="6">
        <f>$D123</f>
        <v>53</v>
      </c>
      <c r="W123" s="6"/>
      <c r="X123" s="6"/>
      <c r="Y123" s="6"/>
      <c r="Z123" s="6"/>
      <c r="AA123" s="6"/>
      <c r="AC123" s="6"/>
      <c r="AD123" s="6"/>
      <c r="AE123" s="6"/>
      <c r="AF123" s="11"/>
      <c r="AG123" s="6"/>
      <c r="AH123" s="6"/>
      <c r="AI123" s="6"/>
      <c r="AJ123" s="11"/>
      <c r="AK123" s="11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ht="15" customHeight="1" x14ac:dyDescent="0.3">
      <c r="A124" s="42">
        <v>418</v>
      </c>
      <c r="B124" s="42">
        <v>73</v>
      </c>
      <c r="C124" s="42"/>
      <c r="D124" s="42"/>
      <c r="E124" s="42">
        <v>1369</v>
      </c>
      <c r="F124" s="48">
        <v>4.0254629629629633E-2</v>
      </c>
      <c r="G124" s="41" t="s">
        <v>127</v>
      </c>
      <c r="H124" s="41" t="s">
        <v>128</v>
      </c>
      <c r="I124" s="42" t="s">
        <v>93</v>
      </c>
      <c r="J124" s="42" t="s">
        <v>20</v>
      </c>
      <c r="K124" s="42">
        <v>2</v>
      </c>
      <c r="L124" s="42" t="s">
        <v>34</v>
      </c>
      <c r="M124" s="6">
        <f>$B124</f>
        <v>73</v>
      </c>
      <c r="N124" s="11"/>
      <c r="O124" s="6"/>
      <c r="P124" s="6"/>
      <c r="Q124" s="6"/>
      <c r="R124" s="6"/>
      <c r="S124" s="6"/>
      <c r="U124" s="6"/>
      <c r="V124" s="6"/>
      <c r="W124" s="6"/>
      <c r="X124" s="6"/>
      <c r="Y124" s="6"/>
      <c r="Z124" s="6"/>
      <c r="AA124" s="6"/>
      <c r="AC124" s="11"/>
      <c r="AD124" s="6"/>
      <c r="AE124" s="6"/>
      <c r="AF124" s="6"/>
      <c r="AG124" s="6"/>
      <c r="AH124" s="6"/>
      <c r="AI124" s="11"/>
      <c r="AJ124" s="11"/>
      <c r="AK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 x14ac:dyDescent="0.3">
      <c r="A125" s="42">
        <v>419</v>
      </c>
      <c r="B125" s="42">
        <v>48</v>
      </c>
      <c r="C125" s="42">
        <v>11</v>
      </c>
      <c r="D125" s="42">
        <v>36</v>
      </c>
      <c r="E125" s="42">
        <v>1801</v>
      </c>
      <c r="F125" s="48">
        <v>4.0312499999999994E-2</v>
      </c>
      <c r="G125" s="41" t="s">
        <v>381</v>
      </c>
      <c r="H125" s="41" t="s">
        <v>382</v>
      </c>
      <c r="I125" s="42" t="s">
        <v>153</v>
      </c>
      <c r="J125" s="42" t="s">
        <v>18</v>
      </c>
      <c r="K125" s="42">
        <v>3</v>
      </c>
      <c r="L125" s="42" t="s">
        <v>34</v>
      </c>
      <c r="M125" s="6"/>
      <c r="N125" s="11"/>
      <c r="O125" s="11"/>
      <c r="P125" s="11"/>
      <c r="Q125" s="6"/>
      <c r="R125" s="11"/>
      <c r="S125" s="6"/>
      <c r="U125" s="6"/>
      <c r="V125" s="6"/>
      <c r="W125" s="6"/>
      <c r="X125" s="6"/>
      <c r="Y125" s="6"/>
      <c r="Z125" s="6"/>
      <c r="AA125" s="6"/>
      <c r="AC125" s="6"/>
      <c r="AD125" s="6">
        <f>$B125</f>
        <v>48</v>
      </c>
      <c r="AE125" s="11"/>
      <c r="AF125" s="11"/>
      <c r="AG125" s="6"/>
      <c r="AH125" s="6"/>
      <c r="AI125" s="11"/>
      <c r="AJ125" s="6"/>
      <c r="AK125" s="6"/>
      <c r="AM125" s="6"/>
      <c r="AN125" s="6">
        <f>$D125</f>
        <v>36</v>
      </c>
      <c r="AO125" s="6"/>
      <c r="AP125" s="6"/>
      <c r="AQ125" s="6"/>
      <c r="AR125" s="6"/>
      <c r="AS125" s="6"/>
      <c r="AT125" s="6"/>
      <c r="AU125" s="6"/>
    </row>
    <row r="126" spans="1:47" ht="15" customHeight="1" x14ac:dyDescent="0.3">
      <c r="A126" s="42">
        <v>420</v>
      </c>
      <c r="B126" s="42">
        <v>74</v>
      </c>
      <c r="C126" s="42"/>
      <c r="D126" s="42"/>
      <c r="E126" s="42">
        <v>1234</v>
      </c>
      <c r="F126" s="48">
        <v>4.0474537037037038E-2</v>
      </c>
      <c r="G126" s="41" t="s">
        <v>129</v>
      </c>
      <c r="H126" s="41" t="s">
        <v>130</v>
      </c>
      <c r="I126" s="42" t="s">
        <v>93</v>
      </c>
      <c r="J126" s="42" t="s">
        <v>32</v>
      </c>
      <c r="K126" s="42">
        <v>2</v>
      </c>
      <c r="L126" s="42" t="s">
        <v>34</v>
      </c>
      <c r="M126" s="6"/>
      <c r="N126" s="11"/>
      <c r="O126" s="11"/>
      <c r="P126" s="6">
        <f>$B126</f>
        <v>74</v>
      </c>
      <c r="Q126" s="6"/>
      <c r="R126" s="11"/>
      <c r="S126" s="6"/>
      <c r="U126" s="6"/>
      <c r="V126" s="6"/>
      <c r="W126" s="6"/>
      <c r="X126" s="6"/>
      <c r="Y126" s="6">
        <f>$D126</f>
        <v>0</v>
      </c>
      <c r="Z126" s="6"/>
      <c r="AA126" s="6"/>
      <c r="AC126" s="6"/>
      <c r="AD126" s="11"/>
      <c r="AE126" s="11"/>
      <c r="AF126" s="11"/>
      <c r="AG126" s="6"/>
      <c r="AH126" s="6"/>
      <c r="AI126" s="11"/>
      <c r="AJ126" s="6"/>
      <c r="AK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 x14ac:dyDescent="0.3">
      <c r="A127" s="42">
        <v>422</v>
      </c>
      <c r="B127" s="42">
        <v>49</v>
      </c>
      <c r="C127" s="42"/>
      <c r="D127" s="42"/>
      <c r="E127" s="42">
        <v>1803</v>
      </c>
      <c r="F127" s="48">
        <v>4.0567129629629627E-2</v>
      </c>
      <c r="G127" s="41" t="s">
        <v>309</v>
      </c>
      <c r="H127" s="41" t="s">
        <v>310</v>
      </c>
      <c r="I127" s="42" t="s">
        <v>93</v>
      </c>
      <c r="J127" s="42" t="s">
        <v>18</v>
      </c>
      <c r="K127" s="42">
        <v>3</v>
      </c>
      <c r="L127" s="42" t="s">
        <v>34</v>
      </c>
      <c r="M127" s="6"/>
      <c r="N127" s="11"/>
      <c r="O127" s="11"/>
      <c r="P127" s="11"/>
      <c r="Q127" s="6"/>
      <c r="R127" s="11"/>
      <c r="S127" s="6"/>
      <c r="U127" s="6"/>
      <c r="V127" s="6"/>
      <c r="W127" s="6"/>
      <c r="X127" s="6"/>
      <c r="Y127" s="6"/>
      <c r="Z127" s="6"/>
      <c r="AA127" s="6"/>
      <c r="AC127" s="6"/>
      <c r="AD127" s="6">
        <f>$B127</f>
        <v>49</v>
      </c>
      <c r="AE127" s="11"/>
      <c r="AF127" s="11"/>
      <c r="AG127" s="6"/>
      <c r="AH127" s="6"/>
      <c r="AI127" s="11"/>
      <c r="AJ127" s="6"/>
      <c r="AK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ht="15" customHeight="1" x14ac:dyDescent="0.3">
      <c r="A128" s="42">
        <v>424</v>
      </c>
      <c r="B128" s="42">
        <v>50</v>
      </c>
      <c r="C128" s="42">
        <v>14</v>
      </c>
      <c r="D128" s="42">
        <v>37</v>
      </c>
      <c r="E128" s="42">
        <v>1799</v>
      </c>
      <c r="F128" s="48">
        <v>4.05787037037037E-2</v>
      </c>
      <c r="G128" s="41" t="s">
        <v>383</v>
      </c>
      <c r="H128" s="41" t="s">
        <v>384</v>
      </c>
      <c r="I128" s="42" t="s">
        <v>141</v>
      </c>
      <c r="J128" s="42" t="s">
        <v>18</v>
      </c>
      <c r="K128" s="42">
        <v>3</v>
      </c>
      <c r="L128" s="42" t="s">
        <v>34</v>
      </c>
      <c r="M128" s="6"/>
      <c r="N128" s="6"/>
      <c r="O128" s="11"/>
      <c r="P128" s="11"/>
      <c r="Q128" s="6"/>
      <c r="R128" s="11"/>
      <c r="S128" s="6"/>
      <c r="U128" s="6"/>
      <c r="V128" s="6"/>
      <c r="W128" s="6"/>
      <c r="X128" s="6"/>
      <c r="Y128" s="6"/>
      <c r="Z128" s="6"/>
      <c r="AA128" s="6"/>
      <c r="AC128" s="6"/>
      <c r="AD128" s="6">
        <f>$B128</f>
        <v>50</v>
      </c>
      <c r="AE128" s="11"/>
      <c r="AF128" s="11"/>
      <c r="AG128" s="6"/>
      <c r="AH128" s="6"/>
      <c r="AI128" s="11"/>
      <c r="AJ128" s="6"/>
      <c r="AK128" s="6"/>
      <c r="AM128" s="6"/>
      <c r="AN128" s="6">
        <f>$D128</f>
        <v>37</v>
      </c>
      <c r="AO128" s="6"/>
      <c r="AP128" s="6"/>
      <c r="AQ128" s="6"/>
      <c r="AR128" s="6"/>
      <c r="AS128" s="6"/>
      <c r="AT128" s="6"/>
      <c r="AU128" s="6"/>
    </row>
    <row r="129" spans="1:47" ht="15" customHeight="1" x14ac:dyDescent="0.3">
      <c r="A129" s="42">
        <v>427</v>
      </c>
      <c r="B129" s="42">
        <v>51</v>
      </c>
      <c r="C129" s="42">
        <v>4</v>
      </c>
      <c r="D129" s="42">
        <v>38</v>
      </c>
      <c r="E129" s="42">
        <v>1765</v>
      </c>
      <c r="F129" s="48">
        <v>4.0972222222222222E-2</v>
      </c>
      <c r="G129" s="41" t="s">
        <v>385</v>
      </c>
      <c r="H129" s="41" t="s">
        <v>386</v>
      </c>
      <c r="I129" s="42" t="s">
        <v>204</v>
      </c>
      <c r="J129" s="42" t="s">
        <v>21</v>
      </c>
      <c r="K129" s="42">
        <v>3</v>
      </c>
      <c r="L129" s="42" t="s">
        <v>34</v>
      </c>
      <c r="M129" s="6"/>
      <c r="N129" s="11"/>
      <c r="O129" s="11"/>
      <c r="P129" s="11"/>
      <c r="Q129" s="6"/>
      <c r="R129" s="11"/>
      <c r="S129" s="6"/>
      <c r="U129" s="6"/>
      <c r="V129" s="6"/>
      <c r="W129" s="6"/>
      <c r="X129" s="6"/>
      <c r="Y129" s="6"/>
      <c r="Z129" s="6"/>
      <c r="AA129" s="6"/>
      <c r="AC129" s="6"/>
      <c r="AD129" s="11"/>
      <c r="AE129" s="11"/>
      <c r="AF129" s="6">
        <f>$B129</f>
        <v>51</v>
      </c>
      <c r="AG129" s="6"/>
      <c r="AH129" s="6"/>
      <c r="AI129" s="11"/>
      <c r="AJ129" s="6"/>
      <c r="AK129" s="6"/>
      <c r="AM129" s="6"/>
      <c r="AN129" s="6"/>
      <c r="AO129" s="6"/>
      <c r="AP129" s="6">
        <f>$D129</f>
        <v>38</v>
      </c>
      <c r="AQ129" s="6"/>
      <c r="AR129" s="6"/>
      <c r="AS129" s="6"/>
      <c r="AT129" s="6"/>
      <c r="AU129" s="6"/>
    </row>
    <row r="130" spans="1:47" ht="15" customHeight="1" x14ac:dyDescent="0.3">
      <c r="A130" s="42">
        <v>428</v>
      </c>
      <c r="B130" s="42">
        <v>75</v>
      </c>
      <c r="C130" s="42">
        <v>22</v>
      </c>
      <c r="D130" s="42">
        <v>54</v>
      </c>
      <c r="E130" s="42">
        <v>1193</v>
      </c>
      <c r="F130" s="48">
        <v>4.0983796296296296E-2</v>
      </c>
      <c r="G130" s="41" t="s">
        <v>190</v>
      </c>
      <c r="H130" s="41" t="s">
        <v>232</v>
      </c>
      <c r="I130" s="42" t="s">
        <v>141</v>
      </c>
      <c r="J130" s="42" t="s">
        <v>32</v>
      </c>
      <c r="K130" s="42">
        <v>2</v>
      </c>
      <c r="L130" s="42" t="s">
        <v>34</v>
      </c>
      <c r="M130" s="11"/>
      <c r="N130" s="6"/>
      <c r="O130" s="11"/>
      <c r="P130" s="6">
        <f>$B130</f>
        <v>75</v>
      </c>
      <c r="Q130" s="6"/>
      <c r="R130" s="11"/>
      <c r="S130" s="6"/>
      <c r="U130" s="6"/>
      <c r="V130" s="6"/>
      <c r="W130" s="6"/>
      <c r="X130" s="6">
        <f>$D130</f>
        <v>54</v>
      </c>
      <c r="Y130" s="6"/>
      <c r="Z130" s="6"/>
      <c r="AA130" s="6"/>
      <c r="AC130" s="6"/>
      <c r="AD130" s="11"/>
      <c r="AE130" s="11"/>
      <c r="AF130" s="11"/>
      <c r="AG130" s="6"/>
      <c r="AH130" s="6"/>
      <c r="AI130" s="11"/>
      <c r="AJ130" s="6"/>
      <c r="AK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ht="15" customHeight="1" x14ac:dyDescent="0.3">
      <c r="A131" s="42">
        <v>429</v>
      </c>
      <c r="B131" s="42">
        <v>76</v>
      </c>
      <c r="C131" s="42">
        <v>11</v>
      </c>
      <c r="D131" s="42">
        <v>55</v>
      </c>
      <c r="E131" s="42">
        <v>899</v>
      </c>
      <c r="F131" s="48">
        <v>4.1099537037037039E-2</v>
      </c>
      <c r="G131" s="41" t="s">
        <v>233</v>
      </c>
      <c r="H131" s="41" t="s">
        <v>128</v>
      </c>
      <c r="I131" s="42" t="s">
        <v>153</v>
      </c>
      <c r="J131" s="42" t="s">
        <v>36</v>
      </c>
      <c r="K131" s="42">
        <v>2</v>
      </c>
      <c r="L131" s="42" t="s">
        <v>34</v>
      </c>
      <c r="M131" s="6"/>
      <c r="N131" s="6"/>
      <c r="O131" s="11"/>
      <c r="P131" s="6"/>
      <c r="Q131" s="11"/>
      <c r="R131" s="11"/>
      <c r="S131" s="6">
        <f>$B131</f>
        <v>76</v>
      </c>
      <c r="U131" s="6"/>
      <c r="V131" s="6"/>
      <c r="W131" s="6"/>
      <c r="X131" s="6"/>
      <c r="Y131" s="6"/>
      <c r="Z131" s="6"/>
      <c r="AA131" s="6">
        <f>$D131</f>
        <v>55</v>
      </c>
      <c r="AC131" s="11"/>
      <c r="AD131" s="6"/>
      <c r="AE131" s="6"/>
      <c r="AF131" s="6"/>
      <c r="AG131" s="6"/>
      <c r="AH131" s="6"/>
      <c r="AI131" s="6"/>
      <c r="AJ131" s="11"/>
      <c r="AK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 x14ac:dyDescent="0.3">
      <c r="A132" s="42">
        <v>430</v>
      </c>
      <c r="B132" s="42">
        <v>77</v>
      </c>
      <c r="C132" s="42">
        <v>23</v>
      </c>
      <c r="D132" s="42">
        <v>56</v>
      </c>
      <c r="E132" s="42">
        <v>1535</v>
      </c>
      <c r="F132" s="48">
        <v>4.1331018518518517E-2</v>
      </c>
      <c r="G132" s="41" t="s">
        <v>234</v>
      </c>
      <c r="H132" s="41" t="s">
        <v>112</v>
      </c>
      <c r="I132" s="42" t="s">
        <v>141</v>
      </c>
      <c r="J132" s="42" t="s">
        <v>27</v>
      </c>
      <c r="K132" s="42">
        <v>2</v>
      </c>
      <c r="L132" s="42" t="s">
        <v>34</v>
      </c>
      <c r="M132" s="6"/>
      <c r="N132" s="6"/>
      <c r="O132" s="11"/>
      <c r="P132" s="6"/>
      <c r="Q132" s="6">
        <f>$B132</f>
        <v>77</v>
      </c>
      <c r="R132" s="6"/>
      <c r="S132" s="6"/>
      <c r="U132" s="6"/>
      <c r="V132" s="6"/>
      <c r="W132" s="6"/>
      <c r="X132" s="6"/>
      <c r="Y132" s="6">
        <f>$D132</f>
        <v>56</v>
      </c>
      <c r="Z132" s="6"/>
      <c r="AA132" s="6"/>
      <c r="AC132" s="6"/>
      <c r="AD132" s="6"/>
      <c r="AE132" s="11"/>
      <c r="AF132" s="11"/>
      <c r="AG132" s="11"/>
      <c r="AH132" s="6"/>
      <c r="AI132" s="6"/>
      <c r="AJ132" s="6"/>
      <c r="AK132" s="11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 x14ac:dyDescent="0.3">
      <c r="A133" s="42">
        <v>431</v>
      </c>
      <c r="B133" s="42">
        <v>78</v>
      </c>
      <c r="C133" s="42">
        <v>3</v>
      </c>
      <c r="D133" s="42">
        <v>57</v>
      </c>
      <c r="E133" s="42">
        <v>871</v>
      </c>
      <c r="F133" s="48">
        <v>4.144675925925926E-2</v>
      </c>
      <c r="G133" s="41" t="s">
        <v>235</v>
      </c>
      <c r="H133" s="41" t="s">
        <v>236</v>
      </c>
      <c r="I133" s="42" t="s">
        <v>204</v>
      </c>
      <c r="J133" s="42" t="s">
        <v>36</v>
      </c>
      <c r="K133" s="42">
        <v>2</v>
      </c>
      <c r="L133" s="42" t="s">
        <v>34</v>
      </c>
      <c r="M133" s="6"/>
      <c r="N133" s="11"/>
      <c r="O133" s="11"/>
      <c r="P133" s="11"/>
      <c r="Q133" s="11"/>
      <c r="R133" s="11"/>
      <c r="S133" s="6">
        <f>$B133</f>
        <v>78</v>
      </c>
      <c r="U133" s="6"/>
      <c r="V133" s="6"/>
      <c r="W133" s="6"/>
      <c r="X133" s="6"/>
      <c r="Y133" s="6"/>
      <c r="Z133" s="6"/>
      <c r="AA133" s="6">
        <f>$D133</f>
        <v>57</v>
      </c>
      <c r="AC133" s="6"/>
      <c r="AD133" s="11"/>
      <c r="AE133" s="11"/>
      <c r="AF133" s="11"/>
      <c r="AG133" s="6"/>
      <c r="AH133" s="6"/>
      <c r="AI133" s="11"/>
      <c r="AJ133" s="6"/>
      <c r="AK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 x14ac:dyDescent="0.3">
      <c r="A134" s="42">
        <v>432</v>
      </c>
      <c r="B134" s="42">
        <v>52</v>
      </c>
      <c r="C134" s="42"/>
      <c r="D134" s="42"/>
      <c r="E134" s="42">
        <v>1682</v>
      </c>
      <c r="F134" s="48">
        <v>4.1469907407407407E-2</v>
      </c>
      <c r="G134" s="41" t="s">
        <v>311</v>
      </c>
      <c r="H134" s="41" t="s">
        <v>312</v>
      </c>
      <c r="I134" s="42" t="s">
        <v>93</v>
      </c>
      <c r="J134" s="42" t="s">
        <v>23</v>
      </c>
      <c r="K134" s="42">
        <v>3</v>
      </c>
      <c r="L134" s="42" t="s">
        <v>34</v>
      </c>
      <c r="M134" s="6"/>
      <c r="N134" s="6"/>
      <c r="O134" s="11"/>
      <c r="P134" s="11"/>
      <c r="Q134" s="6"/>
      <c r="R134" s="11"/>
      <c r="S134" s="6"/>
      <c r="U134" s="6"/>
      <c r="V134" s="6"/>
      <c r="W134" s="6"/>
      <c r="X134" s="6"/>
      <c r="Y134" s="6"/>
      <c r="Z134" s="6"/>
      <c r="AA134" s="6"/>
      <c r="AC134" s="6"/>
      <c r="AD134" s="11"/>
      <c r="AE134" s="11"/>
      <c r="AF134" s="11"/>
      <c r="AG134" s="6"/>
      <c r="AH134" s="6"/>
      <c r="AI134" s="6">
        <f>$B134</f>
        <v>52</v>
      </c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 x14ac:dyDescent="0.3">
      <c r="A135" s="42">
        <v>433</v>
      </c>
      <c r="B135" s="42">
        <v>53</v>
      </c>
      <c r="C135" s="42">
        <v>15</v>
      </c>
      <c r="D135" s="42">
        <v>39</v>
      </c>
      <c r="E135" s="42">
        <v>1608</v>
      </c>
      <c r="F135" s="48">
        <v>4.1562500000000002E-2</v>
      </c>
      <c r="G135" s="41" t="s">
        <v>387</v>
      </c>
      <c r="H135" s="41" t="s">
        <v>388</v>
      </c>
      <c r="I135" s="42" t="s">
        <v>141</v>
      </c>
      <c r="J135" s="42" t="s">
        <v>30</v>
      </c>
      <c r="K135" s="42">
        <v>3</v>
      </c>
      <c r="L135" s="42" t="s">
        <v>34</v>
      </c>
      <c r="M135" s="6"/>
      <c r="N135" s="11"/>
      <c r="O135" s="11"/>
      <c r="P135" s="6"/>
      <c r="Q135" s="11"/>
      <c r="R135" s="11"/>
      <c r="S135" s="6"/>
      <c r="U135" s="6"/>
      <c r="V135" s="6"/>
      <c r="W135" s="6"/>
      <c r="X135" s="6"/>
      <c r="Y135" s="6"/>
      <c r="Z135" s="6"/>
      <c r="AA135" s="6"/>
      <c r="AC135" s="6">
        <f>$B135</f>
        <v>53</v>
      </c>
      <c r="AD135" s="11"/>
      <c r="AE135" s="11"/>
      <c r="AF135" s="11"/>
      <c r="AG135" s="6"/>
      <c r="AH135" s="6"/>
      <c r="AI135" s="11"/>
      <c r="AJ135" s="6"/>
      <c r="AK135" s="6"/>
      <c r="AM135" s="6">
        <f>$D135</f>
        <v>39</v>
      </c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 x14ac:dyDescent="0.3">
      <c r="A136" s="42">
        <v>434</v>
      </c>
      <c r="B136" s="42">
        <v>79</v>
      </c>
      <c r="C136" s="42">
        <v>24</v>
      </c>
      <c r="D136" s="42">
        <v>58</v>
      </c>
      <c r="E136" s="42">
        <v>924</v>
      </c>
      <c r="F136" s="48">
        <v>4.1631944444444451E-2</v>
      </c>
      <c r="G136" s="41" t="s">
        <v>237</v>
      </c>
      <c r="H136" s="41" t="s">
        <v>238</v>
      </c>
      <c r="I136" s="42" t="s">
        <v>141</v>
      </c>
      <c r="J136" s="42" t="s">
        <v>36</v>
      </c>
      <c r="K136" s="42">
        <v>2</v>
      </c>
      <c r="L136" s="42" t="s">
        <v>34</v>
      </c>
      <c r="M136" s="11"/>
      <c r="N136" s="6"/>
      <c r="O136" s="11"/>
      <c r="P136" s="6"/>
      <c r="Q136" s="11"/>
      <c r="R136" s="11"/>
      <c r="S136" s="6">
        <f>$B136</f>
        <v>79</v>
      </c>
      <c r="U136" s="6"/>
      <c r="V136" s="6"/>
      <c r="W136" s="6"/>
      <c r="X136" s="6"/>
      <c r="Y136" s="6"/>
      <c r="Z136" s="6"/>
      <c r="AA136" s="6">
        <f>$D136</f>
        <v>58</v>
      </c>
      <c r="AC136" s="6"/>
      <c r="AD136" s="6"/>
      <c r="AE136" s="6"/>
      <c r="AF136" s="6"/>
      <c r="AG136" s="6"/>
      <c r="AH136" s="6"/>
      <c r="AI136" s="11"/>
      <c r="AJ136" s="11"/>
      <c r="AK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ht="15" customHeight="1" x14ac:dyDescent="0.3">
      <c r="A137" s="42">
        <v>436</v>
      </c>
      <c r="B137" s="42">
        <v>54</v>
      </c>
      <c r="C137" s="42">
        <v>16</v>
      </c>
      <c r="D137" s="42">
        <v>40</v>
      </c>
      <c r="E137" s="42">
        <v>1720</v>
      </c>
      <c r="F137" s="59">
        <v>4.1747685185185186E-2</v>
      </c>
      <c r="G137" s="41" t="s">
        <v>241</v>
      </c>
      <c r="H137" s="41" t="s">
        <v>389</v>
      </c>
      <c r="I137" s="42" t="s">
        <v>141</v>
      </c>
      <c r="J137" s="42" t="s">
        <v>25</v>
      </c>
      <c r="K137" s="42">
        <v>3</v>
      </c>
      <c r="L137" s="42" t="s">
        <v>34</v>
      </c>
      <c r="M137" s="11"/>
      <c r="N137" s="6"/>
      <c r="O137" s="11"/>
      <c r="P137" s="11"/>
      <c r="Q137" s="6"/>
      <c r="R137" s="11"/>
      <c r="S137" s="6"/>
      <c r="U137" s="6"/>
      <c r="V137" s="6"/>
      <c r="W137" s="6"/>
      <c r="X137" s="6"/>
      <c r="Y137" s="6"/>
      <c r="Z137" s="6"/>
      <c r="AA137" s="6"/>
      <c r="AC137" s="6"/>
      <c r="AD137" s="11"/>
      <c r="AE137" s="11"/>
      <c r="AF137" s="11"/>
      <c r="AG137" s="6"/>
      <c r="AH137" s="6"/>
      <c r="AI137" s="11"/>
      <c r="AJ137" s="6">
        <f>$B137</f>
        <v>54</v>
      </c>
      <c r="AK137" s="6"/>
      <c r="AM137" s="6"/>
      <c r="AN137" s="6"/>
      <c r="AO137" s="6"/>
      <c r="AP137" s="6"/>
      <c r="AQ137" s="6"/>
      <c r="AR137" s="6"/>
      <c r="AS137" s="6"/>
      <c r="AT137" s="6">
        <f>$D137</f>
        <v>40</v>
      </c>
      <c r="AU137" s="6"/>
    </row>
    <row r="138" spans="1:47" ht="15" customHeight="1" x14ac:dyDescent="0.3">
      <c r="A138" s="42">
        <v>437</v>
      </c>
      <c r="B138" s="42">
        <v>80</v>
      </c>
      <c r="C138" s="42">
        <v>25</v>
      </c>
      <c r="D138" s="42">
        <v>59</v>
      </c>
      <c r="E138" s="42">
        <v>1546</v>
      </c>
      <c r="F138" s="59">
        <v>4.1793981481481481E-2</v>
      </c>
      <c r="G138" s="41" t="s">
        <v>239</v>
      </c>
      <c r="H138" s="41" t="s">
        <v>240</v>
      </c>
      <c r="I138" s="42" t="s">
        <v>141</v>
      </c>
      <c r="J138" s="42" t="s">
        <v>27</v>
      </c>
      <c r="K138" s="42">
        <v>2</v>
      </c>
      <c r="L138" s="42" t="s">
        <v>34</v>
      </c>
      <c r="M138" s="11"/>
      <c r="N138" s="11"/>
      <c r="O138" s="11"/>
      <c r="P138" s="6"/>
      <c r="Q138" s="6">
        <f>$B138</f>
        <v>80</v>
      </c>
      <c r="R138" s="11"/>
      <c r="S138" s="6"/>
      <c r="U138" s="6"/>
      <c r="V138" s="6"/>
      <c r="W138" s="6"/>
      <c r="X138" s="6"/>
      <c r="Y138" s="6">
        <f>$D138</f>
        <v>59</v>
      </c>
      <c r="Z138" s="6"/>
      <c r="AA138" s="6"/>
      <c r="AC138" s="6"/>
      <c r="AD138" s="6"/>
      <c r="AE138" s="6"/>
      <c r="AF138" s="6"/>
      <c r="AG138" s="11"/>
      <c r="AH138" s="6"/>
      <c r="AI138" s="6"/>
      <c r="AJ138" s="6"/>
      <c r="AK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ht="15" customHeight="1" x14ac:dyDescent="0.3">
      <c r="A139" s="42">
        <v>439</v>
      </c>
      <c r="B139" s="42">
        <v>81</v>
      </c>
      <c r="C139" s="42">
        <v>26</v>
      </c>
      <c r="D139" s="42">
        <v>60</v>
      </c>
      <c r="E139" s="42">
        <v>1142</v>
      </c>
      <c r="F139" s="59">
        <v>4.2025462962962966E-2</v>
      </c>
      <c r="G139" s="41" t="s">
        <v>241</v>
      </c>
      <c r="H139" s="41" t="s">
        <v>242</v>
      </c>
      <c r="I139" s="42" t="s">
        <v>141</v>
      </c>
      <c r="J139" s="42" t="s">
        <v>76</v>
      </c>
      <c r="K139" s="42">
        <v>2</v>
      </c>
      <c r="L139" s="42" t="s">
        <v>34</v>
      </c>
      <c r="M139" s="6"/>
      <c r="N139" s="6">
        <f>$B139</f>
        <v>81</v>
      </c>
      <c r="O139" s="6"/>
      <c r="P139" s="11"/>
      <c r="Q139" s="6"/>
      <c r="R139" s="11"/>
      <c r="S139" s="6"/>
      <c r="U139" s="6"/>
      <c r="V139" s="6">
        <f>$D139</f>
        <v>60</v>
      </c>
      <c r="W139" s="6"/>
      <c r="X139" s="6"/>
      <c r="Y139" s="6"/>
      <c r="Z139" s="6"/>
      <c r="AA139" s="6"/>
      <c r="AC139" s="6"/>
      <c r="AD139" s="11"/>
      <c r="AE139" s="11"/>
      <c r="AF139" s="11"/>
      <c r="AG139" s="6"/>
      <c r="AH139" s="6"/>
      <c r="AI139" s="11"/>
      <c r="AJ139" s="11"/>
      <c r="AK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 x14ac:dyDescent="0.3">
      <c r="A140" s="42">
        <v>441</v>
      </c>
      <c r="B140" s="42">
        <v>55</v>
      </c>
      <c r="C140" s="42">
        <v>13</v>
      </c>
      <c r="D140" s="42">
        <v>41</v>
      </c>
      <c r="E140" s="42">
        <v>1721</v>
      </c>
      <c r="F140" s="59">
        <v>4.2118055555555554E-2</v>
      </c>
      <c r="G140" s="41" t="s">
        <v>390</v>
      </c>
      <c r="H140" s="41" t="s">
        <v>391</v>
      </c>
      <c r="I140" s="42" t="s">
        <v>144</v>
      </c>
      <c r="J140" s="42" t="s">
        <v>25</v>
      </c>
      <c r="K140" s="42">
        <v>3</v>
      </c>
      <c r="L140" s="42" t="s">
        <v>34</v>
      </c>
      <c r="M140" s="6"/>
      <c r="N140" s="6"/>
      <c r="O140" s="11"/>
      <c r="P140" s="11"/>
      <c r="Q140" s="6"/>
      <c r="R140" s="11"/>
      <c r="S140" s="6"/>
      <c r="U140" s="6"/>
      <c r="V140" s="6"/>
      <c r="W140" s="6"/>
      <c r="X140" s="6"/>
      <c r="Y140" s="6"/>
      <c r="Z140" s="6"/>
      <c r="AA140" s="6"/>
      <c r="AC140" s="6"/>
      <c r="AD140" s="11"/>
      <c r="AE140" s="11"/>
      <c r="AF140" s="11"/>
      <c r="AG140" s="6"/>
      <c r="AH140" s="6"/>
      <c r="AI140" s="11"/>
      <c r="AJ140" s="6">
        <f>$B140</f>
        <v>55</v>
      </c>
      <c r="AK140" s="6"/>
      <c r="AM140" s="6"/>
      <c r="AN140" s="6"/>
      <c r="AO140" s="6"/>
      <c r="AP140" s="6"/>
      <c r="AQ140" s="6"/>
      <c r="AR140" s="6"/>
      <c r="AS140" s="6"/>
      <c r="AT140" s="6">
        <f>$D140</f>
        <v>41</v>
      </c>
      <c r="AU140" s="6"/>
    </row>
    <row r="141" spans="1:47" ht="15" customHeight="1" x14ac:dyDescent="0.3">
      <c r="A141" s="42">
        <v>442</v>
      </c>
      <c r="B141" s="42">
        <v>56</v>
      </c>
      <c r="C141" s="42"/>
      <c r="D141" s="42"/>
      <c r="E141" s="42">
        <v>1918</v>
      </c>
      <c r="F141" s="59">
        <v>4.2187499999999996E-2</v>
      </c>
      <c r="G141" s="41" t="s">
        <v>313</v>
      </c>
      <c r="H141" s="41" t="s">
        <v>314</v>
      </c>
      <c r="I141" s="42" t="s">
        <v>93</v>
      </c>
      <c r="J141" s="42" t="s">
        <v>37</v>
      </c>
      <c r="K141" s="42">
        <v>3</v>
      </c>
      <c r="L141" s="42" t="s">
        <v>34</v>
      </c>
      <c r="M141" s="11"/>
      <c r="N141" s="11"/>
      <c r="O141" s="11"/>
      <c r="P141" s="11"/>
      <c r="Q141" s="6"/>
      <c r="R141" s="11"/>
      <c r="S141" s="6"/>
      <c r="U141" s="6"/>
      <c r="V141" s="6"/>
      <c r="W141" s="6"/>
      <c r="X141" s="6"/>
      <c r="Y141" s="6"/>
      <c r="Z141" s="6"/>
      <c r="AA141" s="6"/>
      <c r="AC141" s="6"/>
      <c r="AD141" s="11"/>
      <c r="AE141" s="6">
        <f>$B141</f>
        <v>56</v>
      </c>
      <c r="AF141" s="11"/>
      <c r="AG141" s="6"/>
      <c r="AH141" s="6"/>
      <c r="AI141" s="11"/>
      <c r="AJ141" s="6"/>
      <c r="AK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ht="15" customHeight="1" x14ac:dyDescent="0.3">
      <c r="A142" s="42">
        <v>443</v>
      </c>
      <c r="B142" s="42">
        <v>82</v>
      </c>
      <c r="C142" s="42">
        <v>12</v>
      </c>
      <c r="D142" s="42">
        <v>61</v>
      </c>
      <c r="E142" s="42">
        <v>1106</v>
      </c>
      <c r="F142" s="59">
        <v>4.2326388888888893E-2</v>
      </c>
      <c r="G142" s="41" t="s">
        <v>243</v>
      </c>
      <c r="H142" s="41" t="s">
        <v>244</v>
      </c>
      <c r="I142" s="42" t="s">
        <v>153</v>
      </c>
      <c r="J142" s="42" t="s">
        <v>76</v>
      </c>
      <c r="K142" s="42">
        <v>2</v>
      </c>
      <c r="L142" s="42" t="s">
        <v>34</v>
      </c>
      <c r="M142" s="11"/>
      <c r="N142" s="6">
        <f>$B142</f>
        <v>82</v>
      </c>
      <c r="O142" s="6"/>
      <c r="P142" s="11"/>
      <c r="Q142" s="6"/>
      <c r="R142" s="6"/>
      <c r="S142" s="11"/>
      <c r="U142" s="6"/>
      <c r="V142" s="6">
        <f>$D142</f>
        <v>61</v>
      </c>
      <c r="W142" s="6"/>
      <c r="X142" s="6"/>
      <c r="Y142" s="6"/>
      <c r="Z142" s="6"/>
      <c r="AA142" s="6"/>
      <c r="AC142" s="11"/>
      <c r="AD142" s="6"/>
      <c r="AE142" s="6"/>
      <c r="AF142" s="6"/>
      <c r="AG142" s="6"/>
      <c r="AH142" s="6"/>
      <c r="AI142" s="6"/>
      <c r="AJ142" s="6"/>
      <c r="AK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ht="15" customHeight="1" x14ac:dyDescent="0.3">
      <c r="A143" s="42">
        <v>444</v>
      </c>
      <c r="B143" s="42">
        <v>83</v>
      </c>
      <c r="C143" s="42">
        <v>13</v>
      </c>
      <c r="D143" s="42">
        <v>62</v>
      </c>
      <c r="E143" s="42">
        <v>1323</v>
      </c>
      <c r="F143" s="59">
        <v>4.2500000000000003E-2</v>
      </c>
      <c r="G143" s="41" t="s">
        <v>245</v>
      </c>
      <c r="H143" s="41" t="s">
        <v>246</v>
      </c>
      <c r="I143" s="42" t="s">
        <v>153</v>
      </c>
      <c r="J143" s="42" t="s">
        <v>20</v>
      </c>
      <c r="K143" s="42">
        <v>2</v>
      </c>
      <c r="L143" s="42" t="s">
        <v>34</v>
      </c>
      <c r="M143" s="6">
        <f>$B143</f>
        <v>83</v>
      </c>
      <c r="N143" s="6"/>
      <c r="O143" s="6"/>
      <c r="P143" s="6"/>
      <c r="Q143" s="6"/>
      <c r="R143" s="11"/>
      <c r="S143" s="6"/>
      <c r="U143" s="6">
        <f>$D143</f>
        <v>62</v>
      </c>
      <c r="V143" s="6"/>
      <c r="W143" s="6"/>
      <c r="X143" s="6"/>
      <c r="Y143" s="6"/>
      <c r="Z143" s="6"/>
      <c r="AA143" s="6"/>
      <c r="AC143" s="11"/>
      <c r="AD143" s="6"/>
      <c r="AE143" s="6"/>
      <c r="AF143" s="6"/>
      <c r="AG143" s="6"/>
      <c r="AH143" s="6"/>
      <c r="AI143" s="6"/>
      <c r="AJ143" s="11"/>
      <c r="AK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 x14ac:dyDescent="0.3">
      <c r="A144" s="42">
        <v>447</v>
      </c>
      <c r="B144" s="42">
        <v>84</v>
      </c>
      <c r="C144" s="42">
        <v>27</v>
      </c>
      <c r="D144" s="42">
        <v>63</v>
      </c>
      <c r="E144" s="42">
        <v>1494</v>
      </c>
      <c r="F144" s="59">
        <v>4.2789351851851849E-2</v>
      </c>
      <c r="G144" s="41" t="s">
        <v>247</v>
      </c>
      <c r="H144" s="41" t="s">
        <v>248</v>
      </c>
      <c r="I144" s="42" t="s">
        <v>141</v>
      </c>
      <c r="J144" s="42" t="s">
        <v>27</v>
      </c>
      <c r="K144" s="42">
        <v>2</v>
      </c>
      <c r="L144" s="42" t="s">
        <v>34</v>
      </c>
      <c r="M144" s="6"/>
      <c r="N144" s="11"/>
      <c r="O144" s="6"/>
      <c r="P144" s="6"/>
      <c r="Q144" s="6">
        <f>$B144</f>
        <v>84</v>
      </c>
      <c r="R144" s="6"/>
      <c r="S144" s="11"/>
      <c r="U144" s="6"/>
      <c r="V144" s="6"/>
      <c r="W144" s="6"/>
      <c r="X144" s="6"/>
      <c r="Y144" s="6">
        <f>$D144</f>
        <v>63</v>
      </c>
      <c r="Z144" s="6"/>
      <c r="AA144" s="6"/>
      <c r="AC144" s="11"/>
      <c r="AD144" s="6"/>
      <c r="AE144" s="6"/>
      <c r="AF144" s="6"/>
      <c r="AG144" s="6"/>
      <c r="AH144" s="6"/>
      <c r="AI144" s="6"/>
      <c r="AJ144" s="6"/>
      <c r="AK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5" customHeight="1" x14ac:dyDescent="0.3">
      <c r="A145" s="42">
        <v>448</v>
      </c>
      <c r="B145" s="42">
        <v>85</v>
      </c>
      <c r="C145" s="42">
        <v>4</v>
      </c>
      <c r="D145" s="42">
        <v>64</v>
      </c>
      <c r="E145" s="42">
        <v>934</v>
      </c>
      <c r="F145" s="59">
        <v>4.282407407407407E-2</v>
      </c>
      <c r="G145" s="41" t="s">
        <v>249</v>
      </c>
      <c r="H145" s="41" t="s">
        <v>250</v>
      </c>
      <c r="I145" s="42" t="s">
        <v>204</v>
      </c>
      <c r="J145" s="42" t="s">
        <v>36</v>
      </c>
      <c r="K145" s="42">
        <v>2</v>
      </c>
      <c r="L145" s="42" t="s">
        <v>34</v>
      </c>
      <c r="M145" s="11"/>
      <c r="N145" s="11"/>
      <c r="O145" s="6"/>
      <c r="P145" s="6"/>
      <c r="Q145" s="6"/>
      <c r="R145" s="6"/>
      <c r="S145" s="6">
        <f>$B145</f>
        <v>85</v>
      </c>
      <c r="U145" s="6"/>
      <c r="V145" s="6"/>
      <c r="W145" s="6"/>
      <c r="X145" s="6"/>
      <c r="Y145" s="6"/>
      <c r="Z145" s="6"/>
      <c r="AA145" s="6">
        <f>$D145</f>
        <v>64</v>
      </c>
      <c r="AC145" s="6"/>
      <c r="AD145" s="6"/>
      <c r="AE145" s="11"/>
      <c r="AF145" s="11"/>
      <c r="AG145" s="6"/>
      <c r="AH145" s="6"/>
      <c r="AI145" s="6"/>
      <c r="AJ145" s="11"/>
      <c r="AK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5" customHeight="1" x14ac:dyDescent="0.3">
      <c r="A146" s="42">
        <v>449</v>
      </c>
      <c r="B146" s="42">
        <v>86</v>
      </c>
      <c r="C146" s="42">
        <v>5</v>
      </c>
      <c r="D146" s="42">
        <v>65</v>
      </c>
      <c r="E146" s="42">
        <v>1305</v>
      </c>
      <c r="F146" s="59">
        <v>4.2847222222222224E-2</v>
      </c>
      <c r="G146" s="41" t="s">
        <v>251</v>
      </c>
      <c r="H146" s="41" t="s">
        <v>252</v>
      </c>
      <c r="I146" s="42" t="s">
        <v>204</v>
      </c>
      <c r="J146" s="42" t="s">
        <v>20</v>
      </c>
      <c r="K146" s="42">
        <v>2</v>
      </c>
      <c r="L146" s="42" t="s">
        <v>34</v>
      </c>
      <c r="M146" s="6">
        <f>$B146</f>
        <v>86</v>
      </c>
      <c r="N146" s="6"/>
      <c r="O146" s="6"/>
      <c r="P146" s="6"/>
      <c r="Q146" s="6"/>
      <c r="R146" s="11"/>
      <c r="S146" s="11"/>
      <c r="U146" s="6">
        <f>$D146</f>
        <v>65</v>
      </c>
      <c r="V146" s="6"/>
      <c r="W146" s="6"/>
      <c r="X146" s="6"/>
      <c r="Y146" s="6"/>
      <c r="Z146" s="6"/>
      <c r="AA146" s="6"/>
      <c r="AC146" s="11"/>
      <c r="AD146" s="11"/>
      <c r="AE146" s="6"/>
      <c r="AF146" s="6"/>
      <c r="AG146" s="6"/>
      <c r="AH146" s="6"/>
      <c r="AI146" s="6"/>
      <c r="AJ146" s="6"/>
      <c r="AK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 x14ac:dyDescent="0.3">
      <c r="A147" s="42">
        <v>452</v>
      </c>
      <c r="B147" s="42">
        <v>87</v>
      </c>
      <c r="C147" s="42">
        <v>1</v>
      </c>
      <c r="D147" s="42">
        <v>66</v>
      </c>
      <c r="E147" s="42">
        <v>1306</v>
      </c>
      <c r="F147" s="59">
        <v>4.296296296296296E-2</v>
      </c>
      <c r="G147" s="41" t="s">
        <v>253</v>
      </c>
      <c r="H147" s="41" t="s">
        <v>254</v>
      </c>
      <c r="I147" s="42" t="s">
        <v>255</v>
      </c>
      <c r="J147" s="42" t="s">
        <v>20</v>
      </c>
      <c r="K147" s="42">
        <v>2</v>
      </c>
      <c r="L147" s="42" t="s">
        <v>34</v>
      </c>
      <c r="M147" s="6">
        <f>$B147</f>
        <v>87</v>
      </c>
      <c r="N147" s="11"/>
      <c r="O147" s="11"/>
      <c r="P147" s="11"/>
      <c r="Q147" s="6"/>
      <c r="R147" s="11"/>
      <c r="S147" s="6"/>
      <c r="U147" s="6">
        <f>$D147</f>
        <v>66</v>
      </c>
      <c r="V147" s="6"/>
      <c r="W147" s="6"/>
      <c r="X147" s="6"/>
      <c r="Y147" s="6"/>
      <c r="Z147" s="6"/>
      <c r="AA147" s="6"/>
      <c r="AC147" s="6"/>
      <c r="AD147" s="11"/>
      <c r="AE147" s="11"/>
      <c r="AF147" s="11"/>
      <c r="AG147" s="6"/>
      <c r="AH147" s="6"/>
      <c r="AI147" s="6"/>
      <c r="AJ147" s="6"/>
      <c r="AK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 x14ac:dyDescent="0.3">
      <c r="A148" s="42">
        <v>455</v>
      </c>
      <c r="B148" s="42">
        <v>88</v>
      </c>
      <c r="C148" s="42"/>
      <c r="D148" s="42"/>
      <c r="E148" s="42">
        <v>1047</v>
      </c>
      <c r="F148" s="59">
        <v>4.3229166666666673E-2</v>
      </c>
      <c r="G148" s="41" t="s">
        <v>131</v>
      </c>
      <c r="H148" s="41" t="s">
        <v>132</v>
      </c>
      <c r="I148" s="42" t="s">
        <v>93</v>
      </c>
      <c r="J148" s="42" t="s">
        <v>77</v>
      </c>
      <c r="K148" s="42">
        <v>2</v>
      </c>
      <c r="L148" s="42" t="s">
        <v>133</v>
      </c>
      <c r="M148" s="6"/>
      <c r="N148" s="6"/>
      <c r="O148" s="6"/>
      <c r="P148" s="6"/>
      <c r="Q148" s="6"/>
      <c r="R148" s="6">
        <f>$B148</f>
        <v>88</v>
      </c>
      <c r="S148" s="6"/>
      <c r="U148" s="6"/>
      <c r="V148" s="6"/>
      <c r="W148" s="6"/>
      <c r="X148" s="6"/>
      <c r="Y148" s="6"/>
      <c r="Z148" s="6"/>
      <c r="AA148" s="6"/>
      <c r="AC148" s="11"/>
      <c r="AD148" s="6"/>
      <c r="AE148" s="6"/>
      <c r="AF148" s="6"/>
      <c r="AG148" s="6"/>
      <c r="AH148" s="6"/>
      <c r="AI148" s="11"/>
      <c r="AJ148" s="11"/>
      <c r="AK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ht="15" customHeight="1" x14ac:dyDescent="0.3">
      <c r="A149" s="42">
        <v>457</v>
      </c>
      <c r="B149" s="42">
        <v>57</v>
      </c>
      <c r="C149" s="42">
        <v>1</v>
      </c>
      <c r="D149" s="42">
        <v>42</v>
      </c>
      <c r="E149" s="42">
        <v>2035</v>
      </c>
      <c r="F149" s="59">
        <v>4.3391203703703703E-2</v>
      </c>
      <c r="G149" s="41" t="s">
        <v>392</v>
      </c>
      <c r="H149" s="41" t="s">
        <v>321</v>
      </c>
      <c r="I149" s="42" t="s">
        <v>141</v>
      </c>
      <c r="J149" s="42" t="s">
        <v>23</v>
      </c>
      <c r="K149" s="42">
        <v>3</v>
      </c>
      <c r="L149" s="42" t="s">
        <v>34</v>
      </c>
      <c r="M149" s="6"/>
      <c r="N149" s="11"/>
      <c r="O149" s="11"/>
      <c r="P149" s="6"/>
      <c r="Q149" s="6"/>
      <c r="R149" s="11"/>
      <c r="S149" s="11"/>
      <c r="U149" s="6"/>
      <c r="V149" s="6"/>
      <c r="W149" s="6"/>
      <c r="X149" s="6"/>
      <c r="Y149" s="6"/>
      <c r="Z149" s="6"/>
      <c r="AA149" s="6"/>
      <c r="AC149" s="6"/>
      <c r="AD149" s="6"/>
      <c r="AE149" s="6"/>
      <c r="AF149" s="6"/>
      <c r="AG149" s="6"/>
      <c r="AH149" s="6"/>
      <c r="AI149" s="6">
        <f>$B149</f>
        <v>57</v>
      </c>
      <c r="AJ149" s="6"/>
      <c r="AK149" s="6"/>
      <c r="AM149" s="6"/>
      <c r="AN149" s="6"/>
      <c r="AO149" s="6"/>
      <c r="AP149" s="6"/>
      <c r="AQ149" s="6"/>
      <c r="AR149" s="6"/>
      <c r="AS149" s="6">
        <f>$D149</f>
        <v>42</v>
      </c>
      <c r="AT149" s="6"/>
      <c r="AU149" s="6"/>
    </row>
    <row r="150" spans="1:47" ht="15" customHeight="1" x14ac:dyDescent="0.3">
      <c r="A150" s="42">
        <v>459</v>
      </c>
      <c r="B150" s="42">
        <v>89</v>
      </c>
      <c r="C150" s="42">
        <v>6</v>
      </c>
      <c r="D150" s="42">
        <v>67</v>
      </c>
      <c r="E150" s="42">
        <v>1062</v>
      </c>
      <c r="F150" s="59">
        <v>4.387731481481482E-2</v>
      </c>
      <c r="G150" s="41" t="s">
        <v>256</v>
      </c>
      <c r="H150" s="41" t="s">
        <v>257</v>
      </c>
      <c r="I150" s="42" t="s">
        <v>204</v>
      </c>
      <c r="J150" s="42" t="s">
        <v>76</v>
      </c>
      <c r="K150" s="42">
        <v>2</v>
      </c>
      <c r="L150" s="42" t="s">
        <v>34</v>
      </c>
      <c r="M150" s="6"/>
      <c r="N150" s="6">
        <f>$B150</f>
        <v>89</v>
      </c>
      <c r="O150" s="11"/>
      <c r="P150" s="11"/>
      <c r="Q150" s="6"/>
      <c r="R150" s="11"/>
      <c r="S150" s="6"/>
      <c r="U150" s="6"/>
      <c r="V150" s="6">
        <f>$D150</f>
        <v>67</v>
      </c>
      <c r="W150" s="6"/>
      <c r="X150" s="6"/>
      <c r="Y150" s="6"/>
      <c r="Z150" s="6"/>
      <c r="AA150" s="6"/>
      <c r="AC150" s="6"/>
      <c r="AD150" s="11"/>
      <c r="AE150" s="11"/>
      <c r="AF150" s="11"/>
      <c r="AG150" s="6"/>
      <c r="AH150" s="6"/>
      <c r="AI150" s="11"/>
      <c r="AJ150" s="6"/>
      <c r="AK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 x14ac:dyDescent="0.3">
      <c r="A151" s="42">
        <v>460</v>
      </c>
      <c r="B151" s="42">
        <v>90</v>
      </c>
      <c r="C151" s="42">
        <v>14</v>
      </c>
      <c r="D151" s="42">
        <v>68</v>
      </c>
      <c r="E151" s="42">
        <v>984</v>
      </c>
      <c r="F151" s="59">
        <v>4.3888888888888887E-2</v>
      </c>
      <c r="G151" s="41" t="s">
        <v>258</v>
      </c>
      <c r="H151" s="41" t="s">
        <v>259</v>
      </c>
      <c r="I151" s="42" t="s">
        <v>153</v>
      </c>
      <c r="J151" s="42" t="s">
        <v>77</v>
      </c>
      <c r="K151" s="42">
        <v>2</v>
      </c>
      <c r="L151" s="42" t="s">
        <v>34</v>
      </c>
      <c r="M151" s="6"/>
      <c r="N151" s="11"/>
      <c r="O151" s="11"/>
      <c r="P151" s="11"/>
      <c r="Q151" s="6"/>
      <c r="R151" s="6">
        <f>$B151</f>
        <v>90</v>
      </c>
      <c r="S151" s="6"/>
      <c r="U151" s="6"/>
      <c r="V151" s="6"/>
      <c r="W151" s="6"/>
      <c r="X151" s="6"/>
      <c r="Y151" s="6"/>
      <c r="Z151" s="6">
        <f>$D151</f>
        <v>68</v>
      </c>
      <c r="AA151" s="6"/>
      <c r="AC151" s="6"/>
      <c r="AD151" s="11"/>
      <c r="AE151" s="11"/>
      <c r="AF151" s="11"/>
      <c r="AG151" s="6"/>
      <c r="AH151" s="6"/>
      <c r="AI151" s="6"/>
      <c r="AJ151" s="6"/>
      <c r="AK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5" customHeight="1" x14ac:dyDescent="0.3">
      <c r="A152" s="42">
        <v>463</v>
      </c>
      <c r="B152" s="42">
        <v>91</v>
      </c>
      <c r="C152" s="42">
        <v>7</v>
      </c>
      <c r="D152" s="42">
        <v>69</v>
      </c>
      <c r="E152" s="42">
        <v>1039</v>
      </c>
      <c r="F152" s="59">
        <v>4.4363425925925924E-2</v>
      </c>
      <c r="G152" s="41" t="s">
        <v>260</v>
      </c>
      <c r="H152" s="41" t="s">
        <v>261</v>
      </c>
      <c r="I152" s="42" t="s">
        <v>204</v>
      </c>
      <c r="J152" s="42" t="s">
        <v>77</v>
      </c>
      <c r="K152" s="42">
        <v>2</v>
      </c>
      <c r="L152" s="42" t="s">
        <v>34</v>
      </c>
      <c r="M152" s="6"/>
      <c r="N152" s="6"/>
      <c r="O152" s="11"/>
      <c r="P152" s="6"/>
      <c r="Q152" s="11"/>
      <c r="R152" s="6">
        <f>$B152</f>
        <v>91</v>
      </c>
      <c r="S152" s="6"/>
      <c r="U152" s="6"/>
      <c r="V152" s="6"/>
      <c r="W152" s="6"/>
      <c r="X152" s="6"/>
      <c r="Y152" s="6"/>
      <c r="Z152" s="6">
        <f>$D152</f>
        <v>69</v>
      </c>
      <c r="AA152" s="6"/>
      <c r="AC152" s="6"/>
      <c r="AD152" s="11"/>
      <c r="AE152" s="11"/>
      <c r="AF152" s="11"/>
      <c r="AG152" s="6"/>
      <c r="AH152" s="6"/>
      <c r="AI152" s="6"/>
      <c r="AJ152" s="11"/>
      <c r="AK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5" customHeight="1" x14ac:dyDescent="0.3">
      <c r="A153" s="42">
        <v>464</v>
      </c>
      <c r="B153" s="42">
        <v>58</v>
      </c>
      <c r="C153" s="42">
        <v>2</v>
      </c>
      <c r="D153" s="42">
        <v>43</v>
      </c>
      <c r="E153" s="42">
        <v>1787</v>
      </c>
      <c r="F153" s="59">
        <v>4.4398148148148152E-2</v>
      </c>
      <c r="G153" s="41" t="s">
        <v>393</v>
      </c>
      <c r="H153" s="41" t="s">
        <v>394</v>
      </c>
      <c r="I153" s="42" t="s">
        <v>141</v>
      </c>
      <c r="J153" s="42" t="s">
        <v>21</v>
      </c>
      <c r="K153" s="42">
        <v>3</v>
      </c>
      <c r="L153" s="42" t="s">
        <v>34</v>
      </c>
      <c r="M153" s="6"/>
      <c r="N153" s="11"/>
      <c r="O153" s="6"/>
      <c r="P153" s="11"/>
      <c r="Q153" s="11"/>
      <c r="R153" s="11"/>
      <c r="S153" s="6"/>
      <c r="U153" s="6"/>
      <c r="V153" s="6"/>
      <c r="W153" s="6"/>
      <c r="X153" s="6"/>
      <c r="Y153" s="6"/>
      <c r="Z153" s="6"/>
      <c r="AA153" s="6"/>
      <c r="AC153" s="6"/>
      <c r="AD153" s="11"/>
      <c r="AE153" s="11"/>
      <c r="AF153" s="6">
        <f>$B153</f>
        <v>58</v>
      </c>
      <c r="AG153" s="6"/>
      <c r="AH153" s="6"/>
      <c r="AI153" s="11"/>
      <c r="AJ153" s="6"/>
      <c r="AK153" s="6"/>
      <c r="AM153" s="6"/>
      <c r="AN153" s="6"/>
      <c r="AO153" s="6"/>
      <c r="AP153" s="6">
        <f>$D153</f>
        <v>43</v>
      </c>
      <c r="AQ153" s="6"/>
      <c r="AR153" s="6"/>
      <c r="AS153" s="6"/>
      <c r="AT153" s="6"/>
      <c r="AU153" s="6"/>
    </row>
    <row r="154" spans="1:47" ht="15" customHeight="1" x14ac:dyDescent="0.3">
      <c r="A154" s="42">
        <v>465</v>
      </c>
      <c r="B154" s="42">
        <v>59</v>
      </c>
      <c r="C154" s="42">
        <v>14</v>
      </c>
      <c r="D154" s="42">
        <v>44</v>
      </c>
      <c r="E154" s="42">
        <v>1599</v>
      </c>
      <c r="F154" s="59">
        <v>4.4548611111111108E-2</v>
      </c>
      <c r="G154" s="41" t="s">
        <v>395</v>
      </c>
      <c r="H154" s="41" t="s">
        <v>396</v>
      </c>
      <c r="I154" s="42" t="s">
        <v>144</v>
      </c>
      <c r="J154" s="42" t="s">
        <v>30</v>
      </c>
      <c r="K154" s="42">
        <v>3</v>
      </c>
      <c r="L154" s="42" t="s">
        <v>34</v>
      </c>
      <c r="M154" s="11"/>
      <c r="N154" s="11"/>
      <c r="O154" s="11"/>
      <c r="P154" s="6"/>
      <c r="Q154" s="11"/>
      <c r="R154" s="6"/>
      <c r="S154" s="6"/>
      <c r="U154" s="6"/>
      <c r="V154" s="6"/>
      <c r="W154" s="6"/>
      <c r="X154" s="6"/>
      <c r="Y154" s="6"/>
      <c r="Z154" s="6"/>
      <c r="AA154" s="6"/>
      <c r="AC154" s="6">
        <f>$B154</f>
        <v>59</v>
      </c>
      <c r="AD154" s="11"/>
      <c r="AE154" s="6"/>
      <c r="AF154" s="6"/>
      <c r="AG154" s="6"/>
      <c r="AH154" s="6"/>
      <c r="AI154" s="6"/>
      <c r="AJ154" s="6"/>
      <c r="AK154" s="6"/>
      <c r="AM154" s="6">
        <f>$D154</f>
        <v>44</v>
      </c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 x14ac:dyDescent="0.3">
      <c r="A155" s="42">
        <v>467</v>
      </c>
      <c r="B155" s="42">
        <v>60</v>
      </c>
      <c r="C155" s="42">
        <v>12</v>
      </c>
      <c r="D155" s="42">
        <v>45</v>
      </c>
      <c r="E155" s="42">
        <v>1802</v>
      </c>
      <c r="F155" s="59">
        <v>4.4803240740740741E-2</v>
      </c>
      <c r="G155" s="41" t="s">
        <v>397</v>
      </c>
      <c r="H155" s="41" t="s">
        <v>398</v>
      </c>
      <c r="I155" s="42" t="s">
        <v>153</v>
      </c>
      <c r="J155" s="42" t="s">
        <v>18</v>
      </c>
      <c r="K155" s="42">
        <v>3</v>
      </c>
      <c r="L155" s="42" t="s">
        <v>34</v>
      </c>
      <c r="M155" s="11"/>
      <c r="N155" s="6"/>
      <c r="O155" s="6"/>
      <c r="P155" s="11"/>
      <c r="Q155" s="6"/>
      <c r="R155" s="6"/>
      <c r="S155" s="6"/>
      <c r="U155" s="6"/>
      <c r="V155" s="6"/>
      <c r="W155" s="6"/>
      <c r="X155" s="6"/>
      <c r="Y155" s="6"/>
      <c r="Z155" s="6"/>
      <c r="AA155" s="6"/>
      <c r="AC155" s="6"/>
      <c r="AD155" s="6">
        <f>$B155</f>
        <v>60</v>
      </c>
      <c r="AE155" s="11"/>
      <c r="AF155" s="11"/>
      <c r="AG155" s="11"/>
      <c r="AH155" s="6"/>
      <c r="AI155" s="6"/>
      <c r="AJ155" s="11"/>
      <c r="AK155" s="6"/>
      <c r="AM155" s="6"/>
      <c r="AN155" s="6">
        <f>$D155</f>
        <v>45</v>
      </c>
      <c r="AO155" s="6"/>
      <c r="AP155" s="6"/>
      <c r="AQ155" s="6"/>
      <c r="AR155" s="6"/>
      <c r="AS155" s="6"/>
      <c r="AT155" s="6"/>
      <c r="AU155" s="6"/>
    </row>
    <row r="156" spans="1:47" ht="15" customHeight="1" x14ac:dyDescent="0.3">
      <c r="A156" s="42">
        <v>469</v>
      </c>
      <c r="B156" s="42">
        <v>61</v>
      </c>
      <c r="C156" s="42"/>
      <c r="D156" s="42"/>
      <c r="E156" s="42">
        <v>1798</v>
      </c>
      <c r="F156" s="59">
        <v>4.494212962962963E-2</v>
      </c>
      <c r="G156" s="41" t="s">
        <v>315</v>
      </c>
      <c r="H156" s="41" t="s">
        <v>316</v>
      </c>
      <c r="I156" s="42" t="s">
        <v>93</v>
      </c>
      <c r="J156" s="42" t="s">
        <v>18</v>
      </c>
      <c r="K156" s="42">
        <v>3</v>
      </c>
      <c r="L156" s="42" t="s">
        <v>34</v>
      </c>
      <c r="M156" s="6"/>
      <c r="N156" s="6"/>
      <c r="O156" s="11"/>
      <c r="P156" s="6"/>
      <c r="Q156" s="6"/>
      <c r="R156" s="11"/>
      <c r="S156" s="6"/>
      <c r="U156" s="6"/>
      <c r="V156" s="6"/>
      <c r="W156" s="6"/>
      <c r="X156" s="6"/>
      <c r="Y156" s="6"/>
      <c r="Z156" s="6"/>
      <c r="AA156" s="6"/>
      <c r="AC156" s="6"/>
      <c r="AD156" s="6">
        <f>$B156</f>
        <v>61</v>
      </c>
      <c r="AE156" s="11"/>
      <c r="AF156" s="11"/>
      <c r="AG156" s="6"/>
      <c r="AH156" s="6"/>
      <c r="AI156" s="6"/>
      <c r="AJ156" s="11"/>
      <c r="AK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ht="15" customHeight="1" x14ac:dyDescent="0.3">
      <c r="A157" s="42">
        <v>470</v>
      </c>
      <c r="B157" s="42">
        <v>92</v>
      </c>
      <c r="C157" s="42">
        <v>28</v>
      </c>
      <c r="D157" s="42">
        <v>70</v>
      </c>
      <c r="E157" s="42">
        <v>1048</v>
      </c>
      <c r="F157" s="59">
        <v>4.4965277777777778E-2</v>
      </c>
      <c r="G157" s="41" t="s">
        <v>237</v>
      </c>
      <c r="H157" s="41" t="s">
        <v>262</v>
      </c>
      <c r="I157" s="42" t="s">
        <v>141</v>
      </c>
      <c r="J157" s="42" t="s">
        <v>77</v>
      </c>
      <c r="K157" s="42">
        <v>2</v>
      </c>
      <c r="L157" s="42" t="s">
        <v>34</v>
      </c>
      <c r="M157" s="6"/>
      <c r="N157" s="6"/>
      <c r="O157" s="11"/>
      <c r="P157" s="11"/>
      <c r="Q157" s="6"/>
      <c r="R157" s="6">
        <f>$B157</f>
        <v>92</v>
      </c>
      <c r="S157" s="6"/>
      <c r="U157" s="6"/>
      <c r="V157" s="6"/>
      <c r="W157" s="6"/>
      <c r="X157" s="6"/>
      <c r="Y157" s="6"/>
      <c r="Z157" s="6">
        <f>$D157</f>
        <v>70</v>
      </c>
      <c r="AA157" s="6"/>
      <c r="AC157" s="6"/>
      <c r="AD157" s="11"/>
      <c r="AE157" s="11"/>
      <c r="AF157" s="11"/>
      <c r="AG157" s="6"/>
      <c r="AH157" s="6"/>
      <c r="AI157" s="11"/>
      <c r="AJ157" s="6"/>
      <c r="AK157" s="11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 x14ac:dyDescent="0.3">
      <c r="A158" s="42">
        <v>474</v>
      </c>
      <c r="B158" s="42">
        <v>93</v>
      </c>
      <c r="C158" s="42">
        <v>29</v>
      </c>
      <c r="D158" s="42">
        <v>71</v>
      </c>
      <c r="E158" s="42">
        <v>1324</v>
      </c>
      <c r="F158" s="59">
        <v>4.5416666666666668E-2</v>
      </c>
      <c r="G158" s="41" t="s">
        <v>263</v>
      </c>
      <c r="H158" s="41" t="s">
        <v>264</v>
      </c>
      <c r="I158" s="42" t="s">
        <v>141</v>
      </c>
      <c r="J158" s="42" t="s">
        <v>20</v>
      </c>
      <c r="K158" s="42">
        <v>2</v>
      </c>
      <c r="L158" s="42" t="s">
        <v>34</v>
      </c>
      <c r="M158" s="6">
        <f>$B158</f>
        <v>93</v>
      </c>
      <c r="N158" s="11"/>
      <c r="O158" s="11"/>
      <c r="P158" s="11"/>
      <c r="Q158" s="6"/>
      <c r="R158" s="11"/>
      <c r="S158" s="6"/>
      <c r="U158" s="6">
        <f>$D158</f>
        <v>71</v>
      </c>
      <c r="V158" s="6"/>
      <c r="W158" s="6"/>
      <c r="X158" s="6"/>
      <c r="Y158" s="6"/>
      <c r="Z158" s="6"/>
      <c r="AA158" s="6"/>
      <c r="AC158" s="6"/>
      <c r="AD158" s="11"/>
      <c r="AE158" s="11"/>
      <c r="AF158" s="11"/>
      <c r="AG158" s="6"/>
      <c r="AH158" s="11"/>
      <c r="AI158" s="11"/>
      <c r="AJ158" s="11"/>
      <c r="AK158" s="11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ht="15" customHeight="1" x14ac:dyDescent="0.3">
      <c r="A159" s="42">
        <v>475</v>
      </c>
      <c r="B159" s="42">
        <v>62</v>
      </c>
      <c r="C159" s="42"/>
      <c r="D159" s="42"/>
      <c r="E159" s="42">
        <v>1690</v>
      </c>
      <c r="F159" s="59">
        <v>4.553240740740741E-2</v>
      </c>
      <c r="G159" s="41" t="s">
        <v>317</v>
      </c>
      <c r="H159" s="41" t="s">
        <v>318</v>
      </c>
      <c r="I159" s="42" t="s">
        <v>93</v>
      </c>
      <c r="J159" s="42" t="s">
        <v>23</v>
      </c>
      <c r="K159" s="42">
        <v>3</v>
      </c>
      <c r="L159" s="42" t="s">
        <v>34</v>
      </c>
      <c r="M159" s="6"/>
      <c r="N159" s="6"/>
      <c r="O159" s="11"/>
      <c r="P159" s="11"/>
      <c r="Q159" s="11"/>
      <c r="R159" s="6"/>
      <c r="S159" s="6"/>
      <c r="U159" s="6"/>
      <c r="V159" s="6"/>
      <c r="W159" s="6"/>
      <c r="X159" s="6"/>
      <c r="Y159" s="6"/>
      <c r="Z159" s="6"/>
      <c r="AA159" s="6"/>
      <c r="AC159" s="6"/>
      <c r="AD159" s="11"/>
      <c r="AE159" s="6"/>
      <c r="AF159" s="6"/>
      <c r="AG159" s="6"/>
      <c r="AH159" s="6"/>
      <c r="AI159" s="6">
        <f>$B159</f>
        <v>62</v>
      </c>
      <c r="AJ159" s="6"/>
      <c r="AK159" s="11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ht="15" customHeight="1" x14ac:dyDescent="0.3">
      <c r="A160" s="42">
        <v>476</v>
      </c>
      <c r="B160" s="42">
        <v>63</v>
      </c>
      <c r="C160" s="42">
        <v>13</v>
      </c>
      <c r="D160" s="42">
        <v>46</v>
      </c>
      <c r="E160" s="42">
        <v>1547</v>
      </c>
      <c r="F160" s="59">
        <v>4.5601851851851859E-2</v>
      </c>
      <c r="G160" s="41" t="s">
        <v>399</v>
      </c>
      <c r="H160" s="41" t="s">
        <v>400</v>
      </c>
      <c r="I160" s="42" t="s">
        <v>153</v>
      </c>
      <c r="J160" s="42" t="s">
        <v>30</v>
      </c>
      <c r="K160" s="42">
        <v>3</v>
      </c>
      <c r="L160" s="42" t="s">
        <v>34</v>
      </c>
      <c r="M160" s="11"/>
      <c r="N160" s="6"/>
      <c r="O160" s="11"/>
      <c r="P160" s="11"/>
      <c r="Q160" s="11"/>
      <c r="R160" s="11"/>
      <c r="S160" s="6"/>
      <c r="U160" s="6"/>
      <c r="V160" s="6"/>
      <c r="W160" s="6"/>
      <c r="X160" s="6"/>
      <c r="Y160" s="6"/>
      <c r="Z160" s="6"/>
      <c r="AA160" s="6"/>
      <c r="AC160" s="6">
        <f>$B160</f>
        <v>63</v>
      </c>
      <c r="AD160" s="6"/>
      <c r="AE160" s="11"/>
      <c r="AF160" s="11"/>
      <c r="AG160" s="6"/>
      <c r="AH160" s="6"/>
      <c r="AI160" s="6"/>
      <c r="AJ160" s="6"/>
      <c r="AK160" s="6"/>
      <c r="AM160" s="6">
        <f>$D160</f>
        <v>46</v>
      </c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 x14ac:dyDescent="0.3">
      <c r="A161" s="42">
        <v>477</v>
      </c>
      <c r="B161" s="42">
        <v>94</v>
      </c>
      <c r="C161" s="42"/>
      <c r="D161" s="42"/>
      <c r="E161" s="42">
        <v>1037</v>
      </c>
      <c r="F161" s="59">
        <v>4.5648148148148153E-2</v>
      </c>
      <c r="G161" s="41" t="s">
        <v>134</v>
      </c>
      <c r="H161" s="41" t="s">
        <v>135</v>
      </c>
      <c r="I161" s="42" t="s">
        <v>93</v>
      </c>
      <c r="J161" s="42" t="s">
        <v>77</v>
      </c>
      <c r="K161" s="42">
        <v>2</v>
      </c>
      <c r="L161" s="42" t="s">
        <v>34</v>
      </c>
      <c r="M161" s="6"/>
      <c r="N161" s="11"/>
      <c r="O161" s="11"/>
      <c r="P161" s="11"/>
      <c r="Q161" s="11"/>
      <c r="R161" s="6">
        <f>$B161</f>
        <v>94</v>
      </c>
      <c r="S161" s="6"/>
      <c r="U161" s="6"/>
      <c r="V161" s="6"/>
      <c r="W161" s="6"/>
      <c r="X161" s="6"/>
      <c r="Y161" s="6"/>
      <c r="Z161" s="6"/>
      <c r="AA161" s="6"/>
      <c r="AC161" s="6"/>
      <c r="AD161" s="11"/>
      <c r="AE161" s="6"/>
      <c r="AF161" s="11"/>
      <c r="AG161" s="6"/>
      <c r="AH161" s="6"/>
      <c r="AI161" s="11"/>
      <c r="AJ161" s="6"/>
      <c r="AK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 x14ac:dyDescent="0.3">
      <c r="A162" s="42">
        <v>478</v>
      </c>
      <c r="B162" s="42">
        <v>95</v>
      </c>
      <c r="C162" s="42">
        <v>8</v>
      </c>
      <c r="D162" s="42">
        <v>72</v>
      </c>
      <c r="E162" s="42">
        <v>1080</v>
      </c>
      <c r="F162" s="59">
        <v>4.5879629629629631E-2</v>
      </c>
      <c r="G162" s="41" t="s">
        <v>265</v>
      </c>
      <c r="H162" s="41" t="s">
        <v>266</v>
      </c>
      <c r="I162" s="42" t="s">
        <v>204</v>
      </c>
      <c r="J162" s="42" t="s">
        <v>76</v>
      </c>
      <c r="K162" s="42">
        <v>2</v>
      </c>
      <c r="L162" s="42" t="s">
        <v>34</v>
      </c>
      <c r="M162" s="6"/>
      <c r="N162" s="6">
        <f>$B162</f>
        <v>95</v>
      </c>
      <c r="O162" s="6"/>
      <c r="P162" s="6"/>
      <c r="Q162" s="6"/>
      <c r="R162" s="6"/>
      <c r="S162" s="6"/>
      <c r="U162" s="6"/>
      <c r="V162" s="6">
        <f>$D162</f>
        <v>72</v>
      </c>
      <c r="W162" s="6"/>
      <c r="X162" s="6"/>
      <c r="Y162" s="6"/>
      <c r="Z162" s="6"/>
      <c r="AA162" s="6"/>
      <c r="AC162" s="6"/>
      <c r="AD162" s="11"/>
      <c r="AE162" s="6"/>
      <c r="AF162" s="6"/>
      <c r="AG162" s="6"/>
      <c r="AH162" s="6"/>
      <c r="AI162" s="6"/>
      <c r="AJ162" s="6"/>
      <c r="AK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5" customHeight="1" x14ac:dyDescent="0.3">
      <c r="A163" s="42">
        <v>480</v>
      </c>
      <c r="B163" s="42">
        <v>64</v>
      </c>
      <c r="C163" s="42">
        <v>15</v>
      </c>
      <c r="D163" s="42">
        <v>47</v>
      </c>
      <c r="E163" s="42">
        <v>1670</v>
      </c>
      <c r="F163" s="59">
        <v>4.6423611111111117E-2</v>
      </c>
      <c r="G163" s="41" t="s">
        <v>401</v>
      </c>
      <c r="H163" s="41" t="s">
        <v>402</v>
      </c>
      <c r="I163" s="42" t="s">
        <v>144</v>
      </c>
      <c r="J163" s="42" t="s">
        <v>23</v>
      </c>
      <c r="K163" s="42">
        <v>3</v>
      </c>
      <c r="L163" s="42" t="s">
        <v>34</v>
      </c>
      <c r="M163" s="11"/>
      <c r="N163" s="6"/>
      <c r="O163" s="6"/>
      <c r="P163" s="6"/>
      <c r="Q163" s="6"/>
      <c r="R163" s="11"/>
      <c r="S163" s="6"/>
      <c r="U163" s="6"/>
      <c r="V163" s="6"/>
      <c r="W163" s="6"/>
      <c r="X163" s="6"/>
      <c r="Y163" s="6"/>
      <c r="Z163" s="6"/>
      <c r="AA163" s="6"/>
      <c r="AC163" s="11"/>
      <c r="AD163" s="6"/>
      <c r="AE163" s="6"/>
      <c r="AF163" s="6"/>
      <c r="AG163" s="6"/>
      <c r="AH163" s="6"/>
      <c r="AI163" s="6">
        <f>$B163</f>
        <v>64</v>
      </c>
      <c r="AJ163" s="11"/>
      <c r="AK163" s="6"/>
      <c r="AM163" s="6"/>
      <c r="AN163" s="6"/>
      <c r="AO163" s="6"/>
      <c r="AP163" s="6"/>
      <c r="AQ163" s="6"/>
      <c r="AR163" s="6"/>
      <c r="AS163" s="6">
        <f>$D163</f>
        <v>47</v>
      </c>
      <c r="AT163" s="6"/>
      <c r="AU163" s="6"/>
    </row>
    <row r="164" spans="1:47" ht="15" customHeight="1" x14ac:dyDescent="0.3">
      <c r="A164" s="42">
        <v>483</v>
      </c>
      <c r="B164" s="42">
        <v>65</v>
      </c>
      <c r="C164" s="42">
        <v>14</v>
      </c>
      <c r="D164" s="42">
        <v>48</v>
      </c>
      <c r="E164" s="42">
        <v>1615</v>
      </c>
      <c r="F164" s="59">
        <v>4.6608796296296294E-2</v>
      </c>
      <c r="G164" s="41" t="s">
        <v>280</v>
      </c>
      <c r="H164" s="41" t="s">
        <v>403</v>
      </c>
      <c r="I164" s="42" t="s">
        <v>153</v>
      </c>
      <c r="J164" s="42" t="s">
        <v>30</v>
      </c>
      <c r="K164" s="42">
        <v>3</v>
      </c>
      <c r="L164" s="42" t="s">
        <v>34</v>
      </c>
      <c r="M164" s="6"/>
      <c r="N164" s="11"/>
      <c r="O164" s="11"/>
      <c r="P164" s="11"/>
      <c r="Q164" s="6"/>
      <c r="R164" s="11"/>
      <c r="S164" s="6"/>
      <c r="U164" s="6"/>
      <c r="V164" s="6"/>
      <c r="W164" s="6"/>
      <c r="X164" s="6"/>
      <c r="Y164" s="6"/>
      <c r="Z164" s="6"/>
      <c r="AA164" s="6"/>
      <c r="AC164" s="6">
        <f>$B164</f>
        <v>65</v>
      </c>
      <c r="AD164" s="11"/>
      <c r="AE164" s="11"/>
      <c r="AF164" s="11"/>
      <c r="AG164" s="6"/>
      <c r="AH164" s="6"/>
      <c r="AI164" s="6"/>
      <c r="AJ164" s="6"/>
      <c r="AK164" s="11"/>
      <c r="AM164" s="6">
        <f>$D164</f>
        <v>48</v>
      </c>
      <c r="AN164" s="6"/>
      <c r="AO164" s="6"/>
      <c r="AP164" s="6"/>
      <c r="AQ164" s="6"/>
      <c r="AR164" s="6"/>
      <c r="AS164" s="6"/>
      <c r="AT164" s="6"/>
      <c r="AU164" s="6"/>
    </row>
    <row r="165" spans="1:47" ht="15" customHeight="1" x14ac:dyDescent="0.3">
      <c r="A165" s="42">
        <v>485</v>
      </c>
      <c r="B165" s="42">
        <v>96</v>
      </c>
      <c r="C165" s="42">
        <v>30</v>
      </c>
      <c r="D165" s="42">
        <v>73</v>
      </c>
      <c r="E165" s="42">
        <v>1443</v>
      </c>
      <c r="F165" s="59">
        <v>4.673611111111111E-2</v>
      </c>
      <c r="G165" s="41" t="s">
        <v>267</v>
      </c>
      <c r="H165" s="41" t="s">
        <v>268</v>
      </c>
      <c r="I165" s="42" t="s">
        <v>141</v>
      </c>
      <c r="J165" s="42" t="s">
        <v>33</v>
      </c>
      <c r="K165" s="42">
        <v>2</v>
      </c>
      <c r="L165" s="42" t="s">
        <v>34</v>
      </c>
      <c r="M165" s="11"/>
      <c r="N165" s="11"/>
      <c r="O165" s="6">
        <f>$B165</f>
        <v>96</v>
      </c>
      <c r="P165" s="6"/>
      <c r="Q165" s="6"/>
      <c r="R165" s="6"/>
      <c r="S165" s="11"/>
      <c r="U165" s="6"/>
      <c r="V165" s="6"/>
      <c r="W165" s="6">
        <f>$D165</f>
        <v>73</v>
      </c>
      <c r="X165" s="6"/>
      <c r="Y165" s="6"/>
      <c r="Z165" s="6"/>
      <c r="AA165" s="6"/>
      <c r="AC165" s="6"/>
      <c r="AD165" s="11"/>
      <c r="AE165" s="6"/>
      <c r="AF165" s="6"/>
      <c r="AG165" s="6"/>
      <c r="AH165" s="11"/>
      <c r="AI165" s="6"/>
      <c r="AJ165" s="6"/>
      <c r="AK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 x14ac:dyDescent="0.3">
      <c r="A166" s="42">
        <v>486</v>
      </c>
      <c r="B166" s="42">
        <v>66</v>
      </c>
      <c r="C166" s="42">
        <v>5</v>
      </c>
      <c r="D166" s="42">
        <v>49</v>
      </c>
      <c r="E166" s="42">
        <v>1711</v>
      </c>
      <c r="F166" s="59">
        <v>4.6851851851851846E-2</v>
      </c>
      <c r="G166" s="41" t="s">
        <v>404</v>
      </c>
      <c r="H166" s="41" t="s">
        <v>405</v>
      </c>
      <c r="I166" s="42" t="s">
        <v>204</v>
      </c>
      <c r="J166" s="42" t="s">
        <v>25</v>
      </c>
      <c r="K166" s="42">
        <v>3</v>
      </c>
      <c r="L166" s="42" t="s">
        <v>34</v>
      </c>
      <c r="M166" s="6"/>
      <c r="N166" s="11"/>
      <c r="O166" s="11"/>
      <c r="P166" s="11"/>
      <c r="Q166" s="6"/>
      <c r="R166" s="6"/>
      <c r="S166" s="6"/>
      <c r="U166" s="6"/>
      <c r="V166" s="6"/>
      <c r="W166" s="6"/>
      <c r="X166" s="6"/>
      <c r="Y166" s="6"/>
      <c r="Z166" s="6"/>
      <c r="AA166" s="6"/>
      <c r="AC166" s="6"/>
      <c r="AD166" s="11"/>
      <c r="AE166" s="11"/>
      <c r="AF166" s="11"/>
      <c r="AG166" s="6"/>
      <c r="AH166" s="6"/>
      <c r="AI166" s="11"/>
      <c r="AJ166" s="6">
        <f>$B166</f>
        <v>66</v>
      </c>
      <c r="AK166" s="6"/>
      <c r="AM166" s="6"/>
      <c r="AN166" s="6"/>
      <c r="AO166" s="6"/>
      <c r="AP166" s="6"/>
      <c r="AQ166" s="6"/>
      <c r="AR166" s="6"/>
      <c r="AS166" s="6"/>
      <c r="AT166" s="6">
        <f>$D166</f>
        <v>49</v>
      </c>
      <c r="AU166" s="6"/>
    </row>
    <row r="167" spans="1:47" ht="15" customHeight="1" x14ac:dyDescent="0.3">
      <c r="A167" s="42">
        <v>487</v>
      </c>
      <c r="B167" s="42">
        <v>97</v>
      </c>
      <c r="C167" s="42">
        <v>21</v>
      </c>
      <c r="D167" s="42">
        <v>74</v>
      </c>
      <c r="E167" s="42">
        <v>1050</v>
      </c>
      <c r="F167" s="59">
        <v>4.6886574074074074E-2</v>
      </c>
      <c r="G167" s="41" t="s">
        <v>115</v>
      </c>
      <c r="H167" s="41" t="s">
        <v>839</v>
      </c>
      <c r="I167" s="42" t="s">
        <v>144</v>
      </c>
      <c r="J167" s="42" t="s">
        <v>77</v>
      </c>
      <c r="K167" s="42">
        <v>2</v>
      </c>
      <c r="L167" s="42" t="s">
        <v>34</v>
      </c>
      <c r="M167" s="6"/>
      <c r="N167" s="11"/>
      <c r="O167" s="6"/>
      <c r="P167" s="11"/>
      <c r="Q167" s="6"/>
      <c r="R167" s="6">
        <f>$B167</f>
        <v>97</v>
      </c>
      <c r="S167" s="6"/>
      <c r="U167" s="6"/>
      <c r="V167" s="6"/>
      <c r="W167" s="6"/>
      <c r="X167" s="6"/>
      <c r="Y167" s="6"/>
      <c r="Z167" s="6">
        <f>$D167</f>
        <v>74</v>
      </c>
      <c r="AA167" s="6"/>
      <c r="AC167" s="6"/>
      <c r="AD167" s="11"/>
      <c r="AE167" s="11"/>
      <c r="AF167" s="11"/>
      <c r="AG167" s="6"/>
      <c r="AH167" s="6"/>
      <c r="AI167" s="11"/>
      <c r="AJ167" s="6"/>
      <c r="AK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ht="15" customHeight="1" x14ac:dyDescent="0.3">
      <c r="A168" s="42">
        <v>488</v>
      </c>
      <c r="B168" s="42">
        <v>98</v>
      </c>
      <c r="C168" s="42"/>
      <c r="D168" s="42"/>
      <c r="E168" s="42">
        <v>1147</v>
      </c>
      <c r="F168" s="59">
        <v>4.7129629629629632E-2</v>
      </c>
      <c r="G168" s="41" t="s">
        <v>136</v>
      </c>
      <c r="H168" s="41" t="s">
        <v>114</v>
      </c>
      <c r="I168" s="42" t="s">
        <v>93</v>
      </c>
      <c r="J168" s="42" t="s">
        <v>76</v>
      </c>
      <c r="K168" s="42">
        <v>2</v>
      </c>
      <c r="L168" s="42" t="s">
        <v>34</v>
      </c>
      <c r="M168" s="11"/>
      <c r="N168" s="6">
        <f>$B168</f>
        <v>98</v>
      </c>
      <c r="O168" s="11"/>
      <c r="P168" s="6"/>
      <c r="Q168" s="6"/>
      <c r="R168" s="11"/>
      <c r="S168" s="6"/>
      <c r="U168" s="6"/>
      <c r="V168" s="6"/>
      <c r="W168" s="6"/>
      <c r="X168" s="6"/>
      <c r="Y168" s="6"/>
      <c r="Z168" s="6"/>
      <c r="AA168" s="6"/>
      <c r="AC168" s="6"/>
      <c r="AD168" s="6"/>
      <c r="AE168" s="11"/>
      <c r="AF168" s="11"/>
      <c r="AG168" s="6"/>
      <c r="AH168" s="6"/>
      <c r="AI168" s="11"/>
      <c r="AJ168" s="6"/>
      <c r="AK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 x14ac:dyDescent="0.3">
      <c r="A169" s="42">
        <v>489</v>
      </c>
      <c r="B169" s="42">
        <v>67</v>
      </c>
      <c r="C169" s="42">
        <v>16</v>
      </c>
      <c r="D169" s="42">
        <v>50</v>
      </c>
      <c r="E169" s="42">
        <v>1617</v>
      </c>
      <c r="F169" s="59">
        <v>4.7361111111111111E-2</v>
      </c>
      <c r="G169" s="41" t="s">
        <v>406</v>
      </c>
      <c r="H169" s="41" t="s">
        <v>407</v>
      </c>
      <c r="I169" s="42" t="s">
        <v>144</v>
      </c>
      <c r="J169" s="42" t="s">
        <v>30</v>
      </c>
      <c r="K169" s="42">
        <v>3</v>
      </c>
      <c r="L169" s="42" t="s">
        <v>34</v>
      </c>
      <c r="M169" s="11"/>
      <c r="N169" s="6"/>
      <c r="O169" s="11"/>
      <c r="P169" s="6"/>
      <c r="Q169" s="11"/>
      <c r="R169" s="6"/>
      <c r="S169" s="6"/>
      <c r="U169" s="6"/>
      <c r="V169" s="6"/>
      <c r="W169" s="6"/>
      <c r="X169" s="6"/>
      <c r="Y169" s="6"/>
      <c r="Z169" s="6"/>
      <c r="AA169" s="6"/>
      <c r="AC169" s="6">
        <f>$B169</f>
        <v>67</v>
      </c>
      <c r="AD169" s="6"/>
      <c r="AE169" s="6"/>
      <c r="AF169" s="6"/>
      <c r="AG169" s="6"/>
      <c r="AH169" s="6"/>
      <c r="AI169" s="6"/>
      <c r="AJ169" s="6"/>
      <c r="AK169" s="6"/>
      <c r="AM169" s="6">
        <f>$D169</f>
        <v>50</v>
      </c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 x14ac:dyDescent="0.3">
      <c r="A170" s="42">
        <v>490</v>
      </c>
      <c r="B170" s="42">
        <v>99</v>
      </c>
      <c r="C170" s="42">
        <v>22</v>
      </c>
      <c r="D170" s="42">
        <v>75</v>
      </c>
      <c r="E170" s="42">
        <v>1058</v>
      </c>
      <c r="F170" s="59">
        <v>4.7581018518518516E-2</v>
      </c>
      <c r="G170" s="41" t="s">
        <v>269</v>
      </c>
      <c r="H170" s="41" t="s">
        <v>270</v>
      </c>
      <c r="I170" s="42" t="s">
        <v>144</v>
      </c>
      <c r="J170" s="42" t="s">
        <v>76</v>
      </c>
      <c r="K170" s="42">
        <v>2</v>
      </c>
      <c r="L170" s="42" t="s">
        <v>34</v>
      </c>
      <c r="M170" s="11"/>
      <c r="N170" s="6">
        <f>$B170</f>
        <v>99</v>
      </c>
      <c r="O170" s="6"/>
      <c r="P170" s="6"/>
      <c r="Q170" s="6"/>
      <c r="R170" s="11"/>
      <c r="S170" s="6"/>
      <c r="U170" s="6"/>
      <c r="V170" s="6">
        <f>$D170</f>
        <v>75</v>
      </c>
      <c r="W170" s="6"/>
      <c r="X170" s="6"/>
      <c r="Y170" s="6"/>
      <c r="Z170" s="6"/>
      <c r="AA170" s="6"/>
      <c r="AC170" s="11"/>
      <c r="AD170" s="6"/>
      <c r="AE170" s="6"/>
      <c r="AF170" s="6"/>
      <c r="AG170" s="6"/>
      <c r="AH170" s="6"/>
      <c r="AI170" s="6"/>
      <c r="AJ170" s="11"/>
      <c r="AK170" s="11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ht="15" customHeight="1" x14ac:dyDescent="0.3">
      <c r="A171" s="42">
        <v>491</v>
      </c>
      <c r="B171" s="42">
        <v>100</v>
      </c>
      <c r="C171" s="42">
        <v>31</v>
      </c>
      <c r="D171" s="42">
        <v>76</v>
      </c>
      <c r="E171" s="42">
        <v>1230</v>
      </c>
      <c r="F171" s="59">
        <v>4.7835648148148148E-2</v>
      </c>
      <c r="G171" s="41" t="s">
        <v>271</v>
      </c>
      <c r="H171" s="41" t="s">
        <v>272</v>
      </c>
      <c r="I171" s="42" t="s">
        <v>141</v>
      </c>
      <c r="J171" s="42" t="s">
        <v>32</v>
      </c>
      <c r="K171" s="42">
        <v>2</v>
      </c>
      <c r="L171" s="42" t="s">
        <v>34</v>
      </c>
      <c r="M171" s="6"/>
      <c r="N171" s="6"/>
      <c r="O171" s="11"/>
      <c r="P171" s="6">
        <f>$B171</f>
        <v>100</v>
      </c>
      <c r="Q171" s="11"/>
      <c r="R171" s="6"/>
      <c r="S171" s="6"/>
      <c r="U171" s="6"/>
      <c r="V171" s="6"/>
      <c r="W171" s="6"/>
      <c r="X171" s="6">
        <f>$D171</f>
        <v>76</v>
      </c>
      <c r="Y171" s="6"/>
      <c r="Z171" s="6"/>
      <c r="AA171" s="6"/>
      <c r="AC171" s="6"/>
      <c r="AD171" s="11"/>
      <c r="AE171" s="6"/>
      <c r="AF171" s="6"/>
      <c r="AG171" s="11"/>
      <c r="AH171" s="6"/>
      <c r="AI171" s="6"/>
      <c r="AJ171" s="6"/>
      <c r="AK171" s="11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 x14ac:dyDescent="0.3">
      <c r="A172" s="42">
        <v>492</v>
      </c>
      <c r="B172" s="42">
        <v>68</v>
      </c>
      <c r="C172" s="42">
        <v>3</v>
      </c>
      <c r="D172" s="42">
        <v>51</v>
      </c>
      <c r="E172" s="42">
        <v>1697</v>
      </c>
      <c r="F172" s="59">
        <v>4.7928240740740737E-2</v>
      </c>
      <c r="G172" s="41" t="s">
        <v>408</v>
      </c>
      <c r="H172" s="41" t="s">
        <v>409</v>
      </c>
      <c r="I172" s="42" t="s">
        <v>141</v>
      </c>
      <c r="J172" s="42" t="s">
        <v>23</v>
      </c>
      <c r="K172" s="42">
        <v>3</v>
      </c>
      <c r="L172" s="42" t="s">
        <v>34</v>
      </c>
      <c r="M172" s="11"/>
      <c r="N172" s="11"/>
      <c r="O172" s="6"/>
      <c r="P172" s="6"/>
      <c r="Q172" s="6"/>
      <c r="R172" s="6"/>
      <c r="S172" s="11"/>
      <c r="U172" s="6"/>
      <c r="V172" s="6"/>
      <c r="W172" s="6"/>
      <c r="X172" s="6"/>
      <c r="Y172" s="6"/>
      <c r="Z172" s="6"/>
      <c r="AA172" s="6"/>
      <c r="AC172" s="6"/>
      <c r="AD172" s="6"/>
      <c r="AE172" s="6"/>
      <c r="AF172" s="6"/>
      <c r="AG172" s="6"/>
      <c r="AH172" s="6"/>
      <c r="AI172" s="6">
        <f>$B172</f>
        <v>68</v>
      </c>
      <c r="AJ172" s="6"/>
      <c r="AK172" s="6"/>
      <c r="AM172" s="6"/>
      <c r="AN172" s="6"/>
      <c r="AO172" s="6"/>
      <c r="AP172" s="6"/>
      <c r="AQ172" s="6"/>
      <c r="AR172" s="6"/>
      <c r="AS172" s="6">
        <f>$D172</f>
        <v>51</v>
      </c>
      <c r="AT172" s="6"/>
      <c r="AU172" s="6"/>
    </row>
    <row r="173" spans="1:47" ht="15" customHeight="1" x14ac:dyDescent="0.3">
      <c r="A173" s="42">
        <v>493</v>
      </c>
      <c r="B173" s="42">
        <v>69</v>
      </c>
      <c r="C173" s="42"/>
      <c r="D173" s="42"/>
      <c r="E173" s="42">
        <v>2122</v>
      </c>
      <c r="F173" s="59">
        <v>4.809027777777778E-2</v>
      </c>
      <c r="G173" s="41" t="s">
        <v>101</v>
      </c>
      <c r="H173" s="41" t="s">
        <v>319</v>
      </c>
      <c r="I173" s="42" t="s">
        <v>93</v>
      </c>
      <c r="J173" s="42" t="s">
        <v>23</v>
      </c>
      <c r="K173" s="42">
        <v>3</v>
      </c>
      <c r="L173" s="42" t="s">
        <v>34</v>
      </c>
      <c r="M173" s="11"/>
      <c r="N173" s="6"/>
      <c r="O173" s="6"/>
      <c r="P173" s="11"/>
      <c r="Q173" s="6"/>
      <c r="R173" s="6"/>
      <c r="S173" s="6"/>
      <c r="U173" s="6"/>
      <c r="V173" s="6"/>
      <c r="W173" s="6"/>
      <c r="X173" s="6"/>
      <c r="Y173" s="6"/>
      <c r="Z173" s="6"/>
      <c r="AA173" s="6"/>
      <c r="AC173" s="11"/>
      <c r="AD173" s="11"/>
      <c r="AE173" s="11"/>
      <c r="AF173" s="11"/>
      <c r="AG173" s="6"/>
      <c r="AH173" s="6"/>
      <c r="AI173" s="6">
        <f>$B173</f>
        <v>69</v>
      </c>
      <c r="AJ173" s="6"/>
      <c r="AK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ht="15" customHeight="1" x14ac:dyDescent="0.3">
      <c r="A174" s="42">
        <v>494</v>
      </c>
      <c r="B174" s="42">
        <v>70</v>
      </c>
      <c r="C174" s="42">
        <v>15</v>
      </c>
      <c r="D174" s="42">
        <v>52</v>
      </c>
      <c r="E174" s="42">
        <v>1596</v>
      </c>
      <c r="F174" s="59">
        <v>4.8148148148148141E-2</v>
      </c>
      <c r="G174" s="41" t="s">
        <v>247</v>
      </c>
      <c r="H174" s="41" t="s">
        <v>410</v>
      </c>
      <c r="I174" s="42" t="s">
        <v>153</v>
      </c>
      <c r="J174" s="42" t="s">
        <v>30</v>
      </c>
      <c r="K174" s="42">
        <v>3</v>
      </c>
      <c r="L174" s="42" t="s">
        <v>34</v>
      </c>
      <c r="M174" s="6"/>
      <c r="N174" s="6"/>
      <c r="O174" s="6"/>
      <c r="P174" s="6"/>
      <c r="Q174" s="6"/>
      <c r="R174" s="11"/>
      <c r="S174" s="11"/>
      <c r="U174" s="6"/>
      <c r="V174" s="6"/>
      <c r="W174" s="6"/>
      <c r="X174" s="6"/>
      <c r="Y174" s="6"/>
      <c r="Z174" s="6"/>
      <c r="AA174" s="6"/>
      <c r="AC174" s="6">
        <f>$B174</f>
        <v>70</v>
      </c>
      <c r="AD174" s="11"/>
      <c r="AE174" s="6"/>
      <c r="AF174" s="6"/>
      <c r="AG174" s="11"/>
      <c r="AH174" s="11"/>
      <c r="AI174" s="6"/>
      <c r="AJ174" s="6"/>
      <c r="AK174" s="6"/>
      <c r="AM174" s="6">
        <f>$D174</f>
        <v>52</v>
      </c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 x14ac:dyDescent="0.3">
      <c r="A175" s="42">
        <v>496</v>
      </c>
      <c r="B175" s="42">
        <v>101</v>
      </c>
      <c r="C175" s="42">
        <v>15</v>
      </c>
      <c r="D175" s="42">
        <v>77</v>
      </c>
      <c r="E175" s="42">
        <v>947</v>
      </c>
      <c r="F175" s="59">
        <v>4.8726851851851855E-2</v>
      </c>
      <c r="G175" s="41" t="s">
        <v>213</v>
      </c>
      <c r="H175" s="41" t="s">
        <v>273</v>
      </c>
      <c r="I175" s="42" t="s">
        <v>153</v>
      </c>
      <c r="J175" s="42" t="s">
        <v>77</v>
      </c>
      <c r="K175" s="42">
        <v>2</v>
      </c>
      <c r="L175" s="42" t="s">
        <v>34</v>
      </c>
      <c r="M175" s="11"/>
      <c r="N175" s="6"/>
      <c r="O175" s="6"/>
      <c r="P175" s="6"/>
      <c r="Q175" s="11"/>
      <c r="R175" s="6">
        <f>$B175</f>
        <v>101</v>
      </c>
      <c r="S175" s="6"/>
      <c r="U175" s="6"/>
      <c r="V175" s="6"/>
      <c r="W175" s="6"/>
      <c r="X175" s="6"/>
      <c r="Y175" s="6"/>
      <c r="Z175" s="6">
        <f>$D175</f>
        <v>77</v>
      </c>
      <c r="AA175" s="6"/>
      <c r="AC175" s="6"/>
      <c r="AD175" s="6"/>
      <c r="AE175" s="6"/>
      <c r="AF175" s="6"/>
      <c r="AG175" s="11"/>
      <c r="AH175" s="11"/>
      <c r="AI175" s="6"/>
      <c r="AJ175" s="6"/>
      <c r="AK175" s="11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ht="15" customHeight="1" x14ac:dyDescent="0.3">
      <c r="A176" s="42">
        <v>497</v>
      </c>
      <c r="B176" s="42">
        <v>102</v>
      </c>
      <c r="C176" s="42"/>
      <c r="D176" s="42"/>
      <c r="E176" s="42">
        <v>1088</v>
      </c>
      <c r="F176" s="59">
        <v>4.8993055555555554E-2</v>
      </c>
      <c r="G176" s="41" t="s">
        <v>137</v>
      </c>
      <c r="H176" s="41" t="s">
        <v>138</v>
      </c>
      <c r="I176" s="42" t="s">
        <v>93</v>
      </c>
      <c r="J176" s="42" t="s">
        <v>76</v>
      </c>
      <c r="K176" s="42">
        <v>2</v>
      </c>
      <c r="L176" s="42" t="s">
        <v>34</v>
      </c>
      <c r="M176" s="11"/>
      <c r="N176" s="6">
        <f>$B176</f>
        <v>102</v>
      </c>
      <c r="O176" s="6"/>
      <c r="P176" s="6"/>
      <c r="Q176" s="11"/>
      <c r="R176" s="6"/>
      <c r="S176" s="11"/>
      <c r="U176" s="6"/>
      <c r="V176" s="6"/>
      <c r="W176" s="6"/>
      <c r="X176" s="6"/>
      <c r="Y176" s="6"/>
      <c r="Z176" s="6"/>
      <c r="AA176" s="6"/>
      <c r="AC176" s="6"/>
      <c r="AD176" s="11"/>
      <c r="AE176" s="6"/>
      <c r="AF176" s="6"/>
      <c r="AG176" s="11"/>
      <c r="AH176" s="11"/>
      <c r="AI176" s="11"/>
      <c r="AJ176" s="6"/>
      <c r="AK176" s="11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 x14ac:dyDescent="0.3">
      <c r="A177" s="42">
        <v>498</v>
      </c>
      <c r="B177" s="42">
        <v>103</v>
      </c>
      <c r="C177" s="42">
        <v>32</v>
      </c>
      <c r="D177" s="42">
        <v>78</v>
      </c>
      <c r="E177" s="42">
        <v>1493</v>
      </c>
      <c r="F177" s="59">
        <v>4.8993055555555554E-2</v>
      </c>
      <c r="G177" s="41" t="s">
        <v>412</v>
      </c>
      <c r="H177" s="41" t="s">
        <v>259</v>
      </c>
      <c r="I177" s="42" t="s">
        <v>141</v>
      </c>
      <c r="J177" s="42" t="s">
        <v>27</v>
      </c>
      <c r="K177" s="42">
        <v>2</v>
      </c>
      <c r="L177" s="42" t="s">
        <v>34</v>
      </c>
      <c r="M177" s="6"/>
      <c r="N177" s="6"/>
      <c r="O177" s="11"/>
      <c r="P177" s="11"/>
      <c r="Q177" s="6">
        <f>$B177</f>
        <v>103</v>
      </c>
      <c r="R177" s="6"/>
      <c r="S177" s="6"/>
      <c r="U177" s="6"/>
      <c r="V177" s="6"/>
      <c r="W177" s="6"/>
      <c r="X177" s="6"/>
      <c r="Y177" s="6">
        <f>$D177</f>
        <v>78</v>
      </c>
      <c r="Z177" s="6"/>
      <c r="AA177" s="6"/>
      <c r="AC177" s="11"/>
      <c r="AD177" s="6"/>
      <c r="AE177" s="6"/>
      <c r="AF177" s="6"/>
      <c r="AG177" s="6"/>
      <c r="AH177" s="6"/>
      <c r="AI177" s="11"/>
      <c r="AJ177" s="11"/>
      <c r="AK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5" customHeight="1" x14ac:dyDescent="0.3">
      <c r="A178" s="42">
        <v>499</v>
      </c>
      <c r="B178" s="42">
        <v>104</v>
      </c>
      <c r="C178" s="42">
        <v>16</v>
      </c>
      <c r="D178" s="42">
        <v>79</v>
      </c>
      <c r="E178" s="42">
        <v>1473</v>
      </c>
      <c r="F178" s="59">
        <v>4.9039351851851855E-2</v>
      </c>
      <c r="G178" s="41" t="s">
        <v>274</v>
      </c>
      <c r="H178" s="41" t="s">
        <v>275</v>
      </c>
      <c r="I178" s="42" t="s">
        <v>153</v>
      </c>
      <c r="J178" s="42" t="s">
        <v>27</v>
      </c>
      <c r="K178" s="42">
        <v>2</v>
      </c>
      <c r="L178" s="42" t="s">
        <v>34</v>
      </c>
      <c r="M178" s="6"/>
      <c r="N178" s="11"/>
      <c r="O178" s="11"/>
      <c r="P178" s="11"/>
      <c r="Q178" s="6">
        <f>$B178</f>
        <v>104</v>
      </c>
      <c r="R178" s="11"/>
      <c r="S178" s="6"/>
      <c r="U178" s="6"/>
      <c r="V178" s="6"/>
      <c r="W178" s="6"/>
      <c r="X178" s="6"/>
      <c r="Y178" s="6">
        <f>$D178</f>
        <v>79</v>
      </c>
      <c r="Z178" s="6"/>
      <c r="AA178" s="6"/>
      <c r="AC178" s="6"/>
      <c r="AD178" s="11"/>
      <c r="AE178" s="11"/>
      <c r="AF178" s="11"/>
      <c r="AG178" s="6"/>
      <c r="AH178" s="6"/>
      <c r="AI178" s="11"/>
      <c r="AJ178" s="6"/>
      <c r="AK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5" customHeight="1" x14ac:dyDescent="0.3">
      <c r="A179" s="42">
        <v>500</v>
      </c>
      <c r="B179" s="42">
        <v>105</v>
      </c>
      <c r="C179" s="42">
        <v>17</v>
      </c>
      <c r="D179" s="42">
        <v>80</v>
      </c>
      <c r="E179" s="42">
        <v>1427</v>
      </c>
      <c r="F179" s="59">
        <v>4.9571759259259253E-2</v>
      </c>
      <c r="G179" s="41" t="s">
        <v>276</v>
      </c>
      <c r="H179" s="41" t="s">
        <v>277</v>
      </c>
      <c r="I179" s="42" t="s">
        <v>153</v>
      </c>
      <c r="J179" s="42" t="s">
        <v>33</v>
      </c>
      <c r="K179" s="42">
        <v>2</v>
      </c>
      <c r="L179" s="42" t="s">
        <v>34</v>
      </c>
      <c r="M179" s="11"/>
      <c r="N179" s="6"/>
      <c r="O179" s="6">
        <f>$B179</f>
        <v>105</v>
      </c>
      <c r="P179" s="6"/>
      <c r="Q179" s="11"/>
      <c r="R179" s="6"/>
      <c r="S179" s="6"/>
      <c r="U179" s="6"/>
      <c r="V179" s="6"/>
      <c r="W179" s="6">
        <f>$D179</f>
        <v>80</v>
      </c>
      <c r="X179" s="6"/>
      <c r="Y179" s="6"/>
      <c r="Z179" s="6"/>
      <c r="AA179" s="6"/>
      <c r="AC179" s="6"/>
      <c r="AD179" s="11"/>
      <c r="AE179" s="6"/>
      <c r="AF179" s="6"/>
      <c r="AG179" s="11"/>
      <c r="AH179" s="6"/>
      <c r="AI179" s="6"/>
      <c r="AJ179" s="6"/>
      <c r="AK179" s="11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 x14ac:dyDescent="0.3">
      <c r="A180" s="42">
        <v>502</v>
      </c>
      <c r="B180" s="42">
        <v>106</v>
      </c>
      <c r="C180" s="42">
        <v>18</v>
      </c>
      <c r="D180" s="42">
        <v>81</v>
      </c>
      <c r="E180" s="42">
        <v>1065</v>
      </c>
      <c r="F180" s="59">
        <v>5.0069444444444444E-2</v>
      </c>
      <c r="G180" s="41" t="s">
        <v>278</v>
      </c>
      <c r="H180" s="41" t="s">
        <v>279</v>
      </c>
      <c r="I180" s="42" t="s">
        <v>153</v>
      </c>
      <c r="J180" s="42" t="s">
        <v>76</v>
      </c>
      <c r="K180" s="42">
        <v>2</v>
      </c>
      <c r="L180" s="42" t="s">
        <v>34</v>
      </c>
      <c r="M180" s="6"/>
      <c r="N180" s="6">
        <f>$B180</f>
        <v>106</v>
      </c>
      <c r="O180" s="11"/>
      <c r="P180" s="6"/>
      <c r="Q180" s="11"/>
      <c r="R180" s="6"/>
      <c r="S180" s="6"/>
      <c r="U180" s="6"/>
      <c r="V180" s="6">
        <f>$D180</f>
        <v>81</v>
      </c>
      <c r="W180" s="6"/>
      <c r="X180" s="6"/>
      <c r="Y180" s="6"/>
      <c r="Z180" s="6"/>
      <c r="AA180" s="6"/>
      <c r="AC180" s="6"/>
      <c r="AD180" s="11"/>
      <c r="AE180" s="11"/>
      <c r="AF180" s="11"/>
      <c r="AG180" s="6"/>
      <c r="AH180" s="6"/>
      <c r="AI180" s="11"/>
      <c r="AJ180" s="6"/>
      <c r="AK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 x14ac:dyDescent="0.3">
      <c r="A181" s="42">
        <v>504</v>
      </c>
      <c r="B181" s="42">
        <v>107</v>
      </c>
      <c r="C181" s="42">
        <v>33</v>
      </c>
      <c r="D181" s="42">
        <v>82</v>
      </c>
      <c r="E181" s="42">
        <v>1073</v>
      </c>
      <c r="F181" s="59">
        <v>5.0891203703703702E-2</v>
      </c>
      <c r="G181" s="41" t="s">
        <v>280</v>
      </c>
      <c r="H181" s="41" t="s">
        <v>281</v>
      </c>
      <c r="I181" s="42" t="s">
        <v>141</v>
      </c>
      <c r="J181" s="42" t="s">
        <v>76</v>
      </c>
      <c r="K181" s="42">
        <v>2</v>
      </c>
      <c r="L181" s="42" t="s">
        <v>34</v>
      </c>
      <c r="M181" s="6"/>
      <c r="N181" s="6">
        <f>$B181</f>
        <v>107</v>
      </c>
      <c r="O181" s="11"/>
      <c r="P181" s="11"/>
      <c r="Q181" s="11"/>
      <c r="R181" s="6"/>
      <c r="S181" s="6"/>
      <c r="U181" s="6"/>
      <c r="V181" s="6">
        <f>$D181</f>
        <v>82</v>
      </c>
      <c r="W181" s="6"/>
      <c r="X181" s="6"/>
      <c r="Y181" s="6"/>
      <c r="Z181" s="6"/>
      <c r="AA181" s="6"/>
      <c r="AC181" s="6"/>
      <c r="AD181" s="11"/>
      <c r="AE181" s="11"/>
      <c r="AF181" s="6"/>
      <c r="AG181" s="11"/>
      <c r="AH181" s="6"/>
      <c r="AI181" s="6"/>
      <c r="AJ181" s="6"/>
      <c r="AK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 x14ac:dyDescent="0.3">
      <c r="A182" s="42">
        <v>505</v>
      </c>
      <c r="B182" s="42">
        <v>108</v>
      </c>
      <c r="C182" s="42">
        <v>34</v>
      </c>
      <c r="D182" s="42">
        <v>83</v>
      </c>
      <c r="E182" s="42">
        <v>1059</v>
      </c>
      <c r="F182" s="59">
        <v>5.0914351851851856E-2</v>
      </c>
      <c r="G182" s="41" t="s">
        <v>282</v>
      </c>
      <c r="H182" s="41" t="s">
        <v>114</v>
      </c>
      <c r="I182" s="42" t="s">
        <v>141</v>
      </c>
      <c r="J182" s="42" t="s">
        <v>76</v>
      </c>
      <c r="K182" s="42">
        <v>2</v>
      </c>
      <c r="L182" s="42" t="s">
        <v>34</v>
      </c>
      <c r="M182" s="6"/>
      <c r="N182" s="6">
        <f>$B182</f>
        <v>108</v>
      </c>
      <c r="O182" s="6"/>
      <c r="P182" s="6"/>
      <c r="Q182" s="11"/>
      <c r="R182" s="6"/>
      <c r="S182" s="6"/>
      <c r="U182" s="6"/>
      <c r="V182" s="6">
        <f>$D182</f>
        <v>83</v>
      </c>
      <c r="W182" s="6"/>
      <c r="X182" s="6"/>
      <c r="Y182" s="6"/>
      <c r="Z182" s="6"/>
      <c r="AA182" s="6"/>
      <c r="AC182" s="6"/>
      <c r="AD182" s="11"/>
      <c r="AE182" s="6"/>
      <c r="AF182" s="6"/>
      <c r="AG182" s="11"/>
      <c r="AH182" s="6"/>
      <c r="AI182" s="6"/>
      <c r="AJ182" s="11"/>
      <c r="AK182" s="11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5" customHeight="1" x14ac:dyDescent="0.3">
      <c r="A183" s="42">
        <v>506</v>
      </c>
      <c r="B183" s="42">
        <v>109</v>
      </c>
      <c r="C183" s="42">
        <v>23</v>
      </c>
      <c r="D183" s="42">
        <v>84</v>
      </c>
      <c r="E183" s="42">
        <v>1504</v>
      </c>
      <c r="F183" s="59">
        <v>5.1655092592592593E-2</v>
      </c>
      <c r="G183" s="41" t="s">
        <v>283</v>
      </c>
      <c r="H183" s="41" t="s">
        <v>128</v>
      </c>
      <c r="I183" s="42" t="s">
        <v>144</v>
      </c>
      <c r="J183" s="42" t="s">
        <v>27</v>
      </c>
      <c r="K183" s="42">
        <v>2</v>
      </c>
      <c r="L183" s="42" t="s">
        <v>34</v>
      </c>
      <c r="M183" s="6"/>
      <c r="N183" s="6"/>
      <c r="O183" s="11"/>
      <c r="P183" s="11"/>
      <c r="Q183" s="6">
        <f>$B183</f>
        <v>109</v>
      </c>
      <c r="R183" s="11"/>
      <c r="S183" s="6"/>
      <c r="U183" s="6"/>
      <c r="V183" s="6"/>
      <c r="W183" s="6"/>
      <c r="X183" s="6"/>
      <c r="Y183" s="6">
        <f>$D183</f>
        <v>84</v>
      </c>
      <c r="Z183" s="6"/>
      <c r="AA183" s="6"/>
      <c r="AC183" s="6"/>
      <c r="AD183" s="11"/>
      <c r="AE183" s="11"/>
      <c r="AF183" s="11"/>
      <c r="AG183" s="6"/>
      <c r="AH183" s="6"/>
      <c r="AI183" s="11"/>
      <c r="AJ183" s="6"/>
      <c r="AK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ht="15" customHeight="1" x14ac:dyDescent="0.3">
      <c r="A184" s="42">
        <v>507</v>
      </c>
      <c r="B184" s="42">
        <v>110</v>
      </c>
      <c r="C184" s="42">
        <v>9</v>
      </c>
      <c r="D184" s="42">
        <v>85</v>
      </c>
      <c r="E184" s="42">
        <v>1046</v>
      </c>
      <c r="F184" s="59">
        <v>5.393518518518519E-2</v>
      </c>
      <c r="G184" s="41" t="s">
        <v>284</v>
      </c>
      <c r="H184" s="41" t="s">
        <v>216</v>
      </c>
      <c r="I184" s="42" t="s">
        <v>204</v>
      </c>
      <c r="J184" s="42" t="s">
        <v>77</v>
      </c>
      <c r="K184" s="42">
        <v>2</v>
      </c>
      <c r="L184" s="42" t="s">
        <v>34</v>
      </c>
      <c r="M184" s="11"/>
      <c r="N184" s="6"/>
      <c r="O184" s="11"/>
      <c r="P184" s="6"/>
      <c r="Q184" s="6"/>
      <c r="R184" s="6">
        <f>$B184</f>
        <v>110</v>
      </c>
      <c r="S184" s="11"/>
      <c r="U184" s="6"/>
      <c r="V184" s="6"/>
      <c r="W184" s="6"/>
      <c r="X184" s="6"/>
      <c r="Y184" s="6"/>
      <c r="Z184" s="6">
        <f>$D184</f>
        <v>85</v>
      </c>
      <c r="AA184" s="6"/>
      <c r="AC184" s="6"/>
      <c r="AD184" s="11"/>
      <c r="AE184" s="11"/>
      <c r="AF184" s="11"/>
      <c r="AG184" s="6"/>
      <c r="AH184" s="6"/>
      <c r="AI184" s="6"/>
      <c r="AJ184" s="11"/>
      <c r="AK184" s="11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ht="15" customHeight="1" x14ac:dyDescent="0.3">
      <c r="A185" s="42">
        <v>508</v>
      </c>
      <c r="B185" s="42">
        <v>111</v>
      </c>
      <c r="C185" s="42">
        <v>35</v>
      </c>
      <c r="D185" s="42">
        <v>86</v>
      </c>
      <c r="E185" s="42">
        <v>1461</v>
      </c>
      <c r="F185" s="59">
        <v>5.4305555555555551E-2</v>
      </c>
      <c r="G185" s="41" t="s">
        <v>285</v>
      </c>
      <c r="H185" s="41" t="s">
        <v>286</v>
      </c>
      <c r="I185" s="42" t="s">
        <v>141</v>
      </c>
      <c r="J185" s="42" t="s">
        <v>27</v>
      </c>
      <c r="K185" s="42">
        <v>2</v>
      </c>
      <c r="L185" s="42" t="s">
        <v>34</v>
      </c>
      <c r="M185" s="6"/>
      <c r="N185" s="6"/>
      <c r="O185" s="6"/>
      <c r="P185" s="11"/>
      <c r="Q185" s="6">
        <f>$B185</f>
        <v>111</v>
      </c>
      <c r="R185" s="6"/>
      <c r="S185" s="6"/>
      <c r="U185" s="6"/>
      <c r="V185" s="6"/>
      <c r="W185" s="6"/>
      <c r="X185" s="6"/>
      <c r="Y185" s="6">
        <f>$D185</f>
        <v>86</v>
      </c>
      <c r="Z185" s="6"/>
      <c r="AA185" s="6"/>
      <c r="AC185" s="6"/>
      <c r="AD185" s="6"/>
      <c r="AE185" s="6"/>
      <c r="AF185" s="6"/>
      <c r="AG185" s="6"/>
      <c r="AH185" s="6"/>
      <c r="AI185" s="6"/>
      <c r="AJ185" s="11"/>
      <c r="AK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5" customHeight="1" x14ac:dyDescent="0.3">
      <c r="A186" s="42">
        <v>509</v>
      </c>
      <c r="B186" s="42">
        <v>71</v>
      </c>
      <c r="C186" s="42">
        <v>16</v>
      </c>
      <c r="D186" s="42">
        <v>53</v>
      </c>
      <c r="E186" s="42">
        <v>1763</v>
      </c>
      <c r="F186" s="59">
        <v>5.4444444444444441E-2</v>
      </c>
      <c r="G186" s="41" t="s">
        <v>283</v>
      </c>
      <c r="H186" s="41" t="s">
        <v>411</v>
      </c>
      <c r="I186" s="42" t="s">
        <v>153</v>
      </c>
      <c r="J186" s="42" t="s">
        <v>21</v>
      </c>
      <c r="K186" s="42">
        <v>3</v>
      </c>
      <c r="L186" s="42" t="s">
        <v>34</v>
      </c>
      <c r="M186" s="6"/>
      <c r="N186" s="11"/>
      <c r="O186" s="11"/>
      <c r="P186" s="11"/>
      <c r="Q186" s="11"/>
      <c r="R186" s="11"/>
      <c r="S186" s="6"/>
      <c r="U186" s="6"/>
      <c r="V186" s="6"/>
      <c r="W186" s="6"/>
      <c r="X186" s="6"/>
      <c r="Y186" s="6"/>
      <c r="Z186" s="6"/>
      <c r="AA186" s="6"/>
      <c r="AC186" s="6"/>
      <c r="AD186" s="11"/>
      <c r="AE186" s="11"/>
      <c r="AF186" s="6">
        <f>$B186</f>
        <v>71</v>
      </c>
      <c r="AG186" s="6"/>
      <c r="AH186" s="6"/>
      <c r="AI186" s="11"/>
      <c r="AJ186" s="6"/>
      <c r="AK186" s="6"/>
      <c r="AM186" s="6"/>
      <c r="AN186" s="6"/>
      <c r="AO186" s="6"/>
      <c r="AP186" s="6">
        <f>$D186</f>
        <v>53</v>
      </c>
      <c r="AQ186" s="6"/>
      <c r="AR186" s="6"/>
      <c r="AS186" s="6"/>
      <c r="AT186" s="6"/>
      <c r="AU186" s="6"/>
    </row>
    <row r="187" spans="1:47" ht="15" customHeight="1" x14ac:dyDescent="0.3">
      <c r="A187" s="42">
        <v>510</v>
      </c>
      <c r="B187" s="42">
        <v>112</v>
      </c>
      <c r="C187" s="42">
        <v>36</v>
      </c>
      <c r="D187" s="42">
        <v>87</v>
      </c>
      <c r="E187" s="42">
        <v>1105</v>
      </c>
      <c r="F187" s="59">
        <v>5.5555555555555552E-2</v>
      </c>
      <c r="G187" s="41" t="s">
        <v>287</v>
      </c>
      <c r="H187" s="41" t="s">
        <v>288</v>
      </c>
      <c r="I187" s="42" t="s">
        <v>141</v>
      </c>
      <c r="J187" s="42" t="s">
        <v>76</v>
      </c>
      <c r="K187" s="42">
        <v>2</v>
      </c>
      <c r="L187" s="42" t="s">
        <v>34</v>
      </c>
      <c r="M187" s="6"/>
      <c r="N187" s="6">
        <f>$B187</f>
        <v>112</v>
      </c>
      <c r="O187" s="11"/>
      <c r="P187" s="6"/>
      <c r="Q187" s="6"/>
      <c r="R187" s="11"/>
      <c r="S187" s="6"/>
      <c r="U187" s="6"/>
      <c r="V187" s="6">
        <f>$D187</f>
        <v>87</v>
      </c>
      <c r="W187" s="6"/>
      <c r="X187" s="6"/>
      <c r="Y187" s="6"/>
      <c r="Z187" s="6"/>
      <c r="AA187" s="6"/>
      <c r="AC187" s="11"/>
      <c r="AD187" s="6"/>
      <c r="AE187" s="6"/>
      <c r="AF187" s="6"/>
      <c r="AG187" s="6"/>
      <c r="AH187" s="6"/>
      <c r="AI187" s="6"/>
      <c r="AJ187" s="11"/>
      <c r="AK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 x14ac:dyDescent="0.3">
      <c r="A188" s="42">
        <v>511</v>
      </c>
      <c r="B188" s="42">
        <v>113</v>
      </c>
      <c r="C188" s="42">
        <v>19</v>
      </c>
      <c r="D188" s="42">
        <v>88</v>
      </c>
      <c r="E188" s="42">
        <v>1066</v>
      </c>
      <c r="F188" s="59">
        <v>5.5578703703703707E-2</v>
      </c>
      <c r="G188" s="41" t="s">
        <v>289</v>
      </c>
      <c r="H188" s="41" t="s">
        <v>290</v>
      </c>
      <c r="I188" s="42" t="s">
        <v>153</v>
      </c>
      <c r="J188" s="42" t="s">
        <v>76</v>
      </c>
      <c r="K188" s="42">
        <v>2</v>
      </c>
      <c r="L188" s="42" t="s">
        <v>34</v>
      </c>
      <c r="M188" s="6"/>
      <c r="N188" s="6">
        <f>$B188</f>
        <v>113</v>
      </c>
      <c r="O188" s="11"/>
      <c r="P188" s="6"/>
      <c r="Q188" s="11"/>
      <c r="R188" s="6"/>
      <c r="S188" s="11"/>
      <c r="U188" s="6"/>
      <c r="V188" s="6">
        <f>$D188</f>
        <v>88</v>
      </c>
      <c r="W188" s="6"/>
      <c r="X188" s="6"/>
      <c r="Y188" s="6"/>
      <c r="Z188" s="6"/>
      <c r="AA188" s="6"/>
      <c r="AC188" s="6"/>
      <c r="AD188" s="11"/>
      <c r="AE188" s="6"/>
      <c r="AF188" s="6"/>
      <c r="AG188" s="11"/>
      <c r="AH188" s="6"/>
      <c r="AI188" s="6"/>
      <c r="AJ188" s="6"/>
      <c r="AK188" s="11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ht="15" customHeight="1" x14ac:dyDescent="0.3">
      <c r="A189" s="42">
        <v>514</v>
      </c>
      <c r="B189" s="42">
        <v>114</v>
      </c>
      <c r="C189" s="42">
        <v>20</v>
      </c>
      <c r="D189" s="42">
        <v>89</v>
      </c>
      <c r="E189" s="42">
        <v>1005</v>
      </c>
      <c r="F189" s="59">
        <v>5.6076388888888884E-2</v>
      </c>
      <c r="G189" s="41" t="s">
        <v>263</v>
      </c>
      <c r="H189" s="41" t="s">
        <v>143</v>
      </c>
      <c r="I189" s="42" t="s">
        <v>153</v>
      </c>
      <c r="J189" s="42" t="s">
        <v>77</v>
      </c>
      <c r="K189" s="42">
        <v>2</v>
      </c>
      <c r="L189" s="42" t="s">
        <v>34</v>
      </c>
      <c r="M189" s="6"/>
      <c r="N189" s="6"/>
      <c r="O189" s="6"/>
      <c r="P189" s="11"/>
      <c r="Q189" s="6"/>
      <c r="R189" s="6">
        <f>$B189</f>
        <v>114</v>
      </c>
      <c r="S189" s="6"/>
      <c r="U189" s="6"/>
      <c r="V189" s="6"/>
      <c r="W189" s="6"/>
      <c r="X189" s="6"/>
      <c r="Y189" s="6"/>
      <c r="Z189" s="6">
        <f>$D189</f>
        <v>89</v>
      </c>
      <c r="AA189" s="6"/>
      <c r="AC189" s="6"/>
      <c r="AD189" s="11"/>
      <c r="AE189" s="6"/>
      <c r="AF189" s="6"/>
      <c r="AG189" s="11"/>
      <c r="AH189" s="6"/>
      <c r="AI189" s="6"/>
      <c r="AJ189" s="6"/>
      <c r="AK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 x14ac:dyDescent="0.3">
      <c r="A190" s="42"/>
      <c r="B190" s="42"/>
      <c r="C190" s="42"/>
      <c r="D190" s="42"/>
      <c r="E190" s="42"/>
      <c r="F190" s="42"/>
      <c r="G190" s="41"/>
      <c r="H190" s="41"/>
      <c r="I190" s="42"/>
      <c r="J190" s="42"/>
      <c r="K190" s="42"/>
      <c r="L190" s="42"/>
      <c r="M190" s="6"/>
      <c r="N190" s="11"/>
      <c r="O190" s="11"/>
      <c r="P190" s="11"/>
      <c r="Q190" s="6"/>
      <c r="R190" s="11"/>
      <c r="S190" s="6"/>
      <c r="U190" s="6"/>
      <c r="V190" s="6"/>
      <c r="W190" s="6"/>
      <c r="X190" s="6"/>
      <c r="Y190" s="6"/>
      <c r="Z190" s="6"/>
      <c r="AA190" s="6"/>
      <c r="AC190" s="6"/>
      <c r="AD190" s="11"/>
      <c r="AE190" s="11"/>
      <c r="AF190" s="11"/>
      <c r="AG190" s="6">
        <f t="shared" ref="AG190:AH197" si="0">D3NON</f>
        <v>81</v>
      </c>
      <c r="AH190" s="6">
        <f t="shared" si="0"/>
        <v>81</v>
      </c>
      <c r="AI190" s="6"/>
      <c r="AJ190" s="6"/>
      <c r="AK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 x14ac:dyDescent="0.3">
      <c r="A191" s="42"/>
      <c r="B191" s="42"/>
      <c r="C191" s="42"/>
      <c r="D191" s="42"/>
      <c r="E191" s="42"/>
      <c r="F191" s="42"/>
      <c r="G191" s="41"/>
      <c r="H191" s="41"/>
      <c r="I191" s="42"/>
      <c r="J191" s="42"/>
      <c r="K191" s="42"/>
      <c r="L191" s="42"/>
      <c r="M191" s="6"/>
      <c r="N191" s="11"/>
      <c r="O191" s="11"/>
      <c r="P191" s="11"/>
      <c r="Q191" s="6"/>
      <c r="R191" s="11"/>
      <c r="S191" s="6"/>
      <c r="U191" s="6"/>
      <c r="V191" s="6"/>
      <c r="W191" s="6"/>
      <c r="X191" s="6"/>
      <c r="Y191" s="6"/>
      <c r="Z191" s="6"/>
      <c r="AA191" s="6"/>
      <c r="AC191" s="6"/>
      <c r="AD191" s="11"/>
      <c r="AE191" s="11"/>
      <c r="AF191" s="11"/>
      <c r="AG191" s="6">
        <f t="shared" si="0"/>
        <v>81</v>
      </c>
      <c r="AH191" s="6">
        <f t="shared" si="0"/>
        <v>81</v>
      </c>
      <c r="AI191" s="6"/>
      <c r="AJ191" s="6"/>
      <c r="AK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ht="15" customHeight="1" x14ac:dyDescent="0.3">
      <c r="A192" s="42"/>
      <c r="B192" s="42"/>
      <c r="C192" s="42"/>
      <c r="D192" s="42"/>
      <c r="E192" s="42"/>
      <c r="F192" s="48"/>
      <c r="G192" s="41"/>
      <c r="H192" s="41"/>
      <c r="I192" s="42"/>
      <c r="J192" s="42"/>
      <c r="K192" s="42"/>
      <c r="L192" s="42"/>
      <c r="M192" s="6"/>
      <c r="N192" s="11"/>
      <c r="O192" s="11"/>
      <c r="P192" s="11"/>
      <c r="Q192" s="6"/>
      <c r="R192" s="11"/>
      <c r="S192" s="6"/>
      <c r="U192" s="6"/>
      <c r="V192" s="6"/>
      <c r="W192" s="6"/>
      <c r="X192" s="6"/>
      <c r="Y192" s="6"/>
      <c r="Z192" s="6"/>
      <c r="AA192" s="6"/>
      <c r="AC192" s="6"/>
      <c r="AD192" s="11"/>
      <c r="AE192" s="11"/>
      <c r="AF192" s="11"/>
      <c r="AG192" s="6">
        <f t="shared" si="0"/>
        <v>81</v>
      </c>
      <c r="AH192" s="6">
        <f t="shared" si="0"/>
        <v>81</v>
      </c>
      <c r="AI192" s="6"/>
      <c r="AJ192" s="6"/>
      <c r="AK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 x14ac:dyDescent="0.3">
      <c r="A193" s="42"/>
      <c r="B193" s="42"/>
      <c r="C193" s="42"/>
      <c r="D193" s="42"/>
      <c r="E193" s="42"/>
      <c r="F193" s="48"/>
      <c r="G193" s="41"/>
      <c r="H193" s="41"/>
      <c r="I193" s="42"/>
      <c r="J193" s="42"/>
      <c r="K193" s="42"/>
      <c r="L193" s="42"/>
      <c r="M193" s="6"/>
      <c r="N193" s="11"/>
      <c r="O193" s="11"/>
      <c r="P193" s="11"/>
      <c r="Q193" s="6"/>
      <c r="R193" s="11"/>
      <c r="S193" s="6"/>
      <c r="U193" s="6"/>
      <c r="V193" s="6"/>
      <c r="W193" s="6"/>
      <c r="X193" s="6"/>
      <c r="Y193" s="6"/>
      <c r="Z193" s="6"/>
      <c r="AA193" s="6"/>
      <c r="AC193" s="6"/>
      <c r="AD193" s="11"/>
      <c r="AE193" s="11"/>
      <c r="AF193" s="11"/>
      <c r="AG193" s="6">
        <f t="shared" si="0"/>
        <v>81</v>
      </c>
      <c r="AH193" s="6">
        <f t="shared" si="0"/>
        <v>81</v>
      </c>
      <c r="AI193" s="6"/>
      <c r="AJ193" s="6"/>
      <c r="AK193" s="6">
        <f t="shared" ref="AK193:AK197" si="1">D3NON</f>
        <v>81</v>
      </c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 x14ac:dyDescent="0.3">
      <c r="A194" s="42"/>
      <c r="B194" s="42"/>
      <c r="C194" s="42"/>
      <c r="D194" s="42"/>
      <c r="E194" s="42"/>
      <c r="F194" s="48"/>
      <c r="G194" s="41"/>
      <c r="H194" s="41"/>
      <c r="I194" s="42"/>
      <c r="J194" s="42"/>
      <c r="K194" s="42"/>
      <c r="L194" s="42"/>
      <c r="M194" s="6"/>
      <c r="N194" s="11"/>
      <c r="O194" s="11"/>
      <c r="P194" s="11"/>
      <c r="Q194" s="6"/>
      <c r="R194" s="11"/>
      <c r="S194" s="6"/>
      <c r="U194" s="6"/>
      <c r="V194" s="6"/>
      <c r="W194" s="6"/>
      <c r="X194" s="6"/>
      <c r="Y194" s="6"/>
      <c r="Z194" s="6"/>
      <c r="AA194" s="6"/>
      <c r="AC194" s="6"/>
      <c r="AD194" s="11"/>
      <c r="AE194" s="11"/>
      <c r="AF194" s="11"/>
      <c r="AG194" s="6">
        <f t="shared" si="0"/>
        <v>81</v>
      </c>
      <c r="AH194" s="6">
        <f t="shared" si="0"/>
        <v>81</v>
      </c>
      <c r="AI194" s="6"/>
      <c r="AJ194" s="6"/>
      <c r="AK194" s="6">
        <f t="shared" si="1"/>
        <v>81</v>
      </c>
      <c r="AM194" s="6"/>
      <c r="AN194" s="6"/>
      <c r="AO194" s="6"/>
      <c r="AP194" s="6"/>
      <c r="AQ194" s="6">
        <f t="shared" ref="AQ194:AR197" si="2">D3NONVET</f>
        <v>72</v>
      </c>
      <c r="AR194" s="6">
        <f t="shared" si="2"/>
        <v>72</v>
      </c>
      <c r="AS194" s="6"/>
      <c r="AT194" s="6"/>
      <c r="AU194" s="6"/>
    </row>
    <row r="195" spans="1:47" ht="15" customHeight="1" x14ac:dyDescent="0.3">
      <c r="A195" s="42"/>
      <c r="B195" s="42"/>
      <c r="C195" s="42"/>
      <c r="D195" s="42"/>
      <c r="E195" s="42"/>
      <c r="F195" s="48"/>
      <c r="G195" s="41"/>
      <c r="H195" s="41"/>
      <c r="I195" s="42"/>
      <c r="J195" s="42"/>
      <c r="K195" s="42"/>
      <c r="L195" s="42"/>
      <c r="M195" s="6"/>
      <c r="N195" s="11"/>
      <c r="O195" s="11"/>
      <c r="P195" s="11"/>
      <c r="Q195" s="6"/>
      <c r="R195" s="11"/>
      <c r="S195" s="6"/>
      <c r="U195" s="6"/>
      <c r="V195" s="6"/>
      <c r="W195" s="6"/>
      <c r="X195" s="6"/>
      <c r="Y195" s="6"/>
      <c r="Z195" s="6"/>
      <c r="AA195" s="6"/>
      <c r="AC195" s="6"/>
      <c r="AD195" s="11"/>
      <c r="AE195" s="11"/>
      <c r="AF195" s="11"/>
      <c r="AG195" s="6">
        <f t="shared" si="0"/>
        <v>81</v>
      </c>
      <c r="AH195" s="6">
        <f t="shared" si="0"/>
        <v>81</v>
      </c>
      <c r="AI195" s="6"/>
      <c r="AJ195" s="6"/>
      <c r="AK195" s="6">
        <f t="shared" si="1"/>
        <v>81</v>
      </c>
      <c r="AM195" s="6"/>
      <c r="AN195" s="6"/>
      <c r="AO195" s="6"/>
      <c r="AP195" s="6"/>
      <c r="AQ195" s="6">
        <f t="shared" si="2"/>
        <v>72</v>
      </c>
      <c r="AR195" s="6">
        <f t="shared" si="2"/>
        <v>72</v>
      </c>
      <c r="AS195" s="6"/>
      <c r="AT195" s="6"/>
      <c r="AU195" s="6">
        <f>D3NONVET</f>
        <v>72</v>
      </c>
    </row>
    <row r="196" spans="1:47" ht="15" customHeight="1" x14ac:dyDescent="0.3">
      <c r="A196" s="42"/>
      <c r="B196" s="42"/>
      <c r="C196" s="42"/>
      <c r="D196" s="42"/>
      <c r="E196" s="42"/>
      <c r="F196" s="48"/>
      <c r="G196" s="41"/>
      <c r="H196" s="41"/>
      <c r="I196" s="42"/>
      <c r="J196" s="42"/>
      <c r="K196" s="42"/>
      <c r="L196" s="42"/>
      <c r="M196" s="6"/>
      <c r="N196" s="11"/>
      <c r="O196" s="11"/>
      <c r="P196" s="11"/>
      <c r="Q196" s="6"/>
      <c r="R196" s="11"/>
      <c r="S196" s="6"/>
      <c r="U196" s="6"/>
      <c r="V196" s="6"/>
      <c r="W196" s="6"/>
      <c r="X196" s="6"/>
      <c r="Y196" s="6"/>
      <c r="Z196" s="6"/>
      <c r="AA196" s="6"/>
      <c r="AC196" s="6"/>
      <c r="AD196" s="11"/>
      <c r="AE196" s="11"/>
      <c r="AF196" s="11"/>
      <c r="AG196" s="6">
        <f t="shared" si="0"/>
        <v>81</v>
      </c>
      <c r="AH196" s="6">
        <f t="shared" si="0"/>
        <v>81</v>
      </c>
      <c r="AI196" s="6"/>
      <c r="AJ196" s="6"/>
      <c r="AK196" s="6">
        <f t="shared" si="1"/>
        <v>81</v>
      </c>
      <c r="AM196" s="6"/>
      <c r="AN196" s="6"/>
      <c r="AO196" s="6"/>
      <c r="AP196" s="6"/>
      <c r="AQ196" s="6">
        <f t="shared" si="2"/>
        <v>72</v>
      </c>
      <c r="AR196" s="6">
        <f t="shared" si="2"/>
        <v>72</v>
      </c>
      <c r="AS196" s="6"/>
      <c r="AT196" s="6"/>
      <c r="AU196" s="6">
        <f>D3NONVET</f>
        <v>72</v>
      </c>
    </row>
    <row r="197" spans="1:47" ht="15" customHeight="1" x14ac:dyDescent="0.3">
      <c r="A197" s="42"/>
      <c r="B197" s="42"/>
      <c r="C197" s="42"/>
      <c r="D197" s="42"/>
      <c r="E197" s="42"/>
      <c r="F197" s="48"/>
      <c r="G197" s="41"/>
      <c r="H197" s="41"/>
      <c r="I197" s="42"/>
      <c r="J197" s="42"/>
      <c r="K197" s="42"/>
      <c r="L197" s="42"/>
      <c r="M197" s="6"/>
      <c r="N197" s="6"/>
      <c r="O197" s="11"/>
      <c r="P197" s="6"/>
      <c r="Q197" s="11"/>
      <c r="R197" s="6"/>
      <c r="S197" s="6"/>
      <c r="U197" s="6"/>
      <c r="V197" s="6"/>
      <c r="W197" s="6"/>
      <c r="X197" s="6"/>
      <c r="Y197" s="6"/>
      <c r="Z197" s="6"/>
      <c r="AA197" s="6"/>
      <c r="AC197" s="6"/>
      <c r="AD197" s="11"/>
      <c r="AE197" s="6"/>
      <c r="AF197" s="6"/>
      <c r="AG197" s="6">
        <f t="shared" si="0"/>
        <v>81</v>
      </c>
      <c r="AH197" s="6">
        <f t="shared" si="0"/>
        <v>81</v>
      </c>
      <c r="AI197" s="6"/>
      <c r="AJ197" s="6"/>
      <c r="AK197" s="6">
        <f t="shared" si="1"/>
        <v>81</v>
      </c>
      <c r="AM197" s="6"/>
      <c r="AN197" s="6"/>
      <c r="AO197" s="6"/>
      <c r="AP197" s="6"/>
      <c r="AQ197" s="6">
        <f t="shared" si="2"/>
        <v>72</v>
      </c>
      <c r="AR197" s="6">
        <f t="shared" si="2"/>
        <v>72</v>
      </c>
      <c r="AS197" s="6"/>
      <c r="AT197" s="6"/>
      <c r="AU197" s="6">
        <f>D3NONVET</f>
        <v>72</v>
      </c>
    </row>
    <row r="198" spans="1:47" ht="15" customHeight="1" x14ac:dyDescent="0.3">
      <c r="B198" s="42"/>
      <c r="F198" s="42"/>
      <c r="G198" s="41"/>
      <c r="H198" s="41"/>
      <c r="I198" s="42"/>
      <c r="J198" s="42"/>
      <c r="K198"/>
      <c r="L198" s="42"/>
    </row>
    <row r="199" spans="1:47" ht="15" customHeight="1" x14ac:dyDescent="0.25">
      <c r="B199" s="1"/>
      <c r="C199" s="1"/>
      <c r="H199" s="31" t="s">
        <v>26</v>
      </c>
    </row>
    <row r="200" spans="1:47" ht="15" customHeight="1" x14ac:dyDescent="0.25">
      <c r="B200" s="1"/>
      <c r="C200" s="1"/>
      <c r="G200" s="31"/>
    </row>
    <row r="201" spans="1:47" ht="15" customHeight="1" x14ac:dyDescent="0.25">
      <c r="A201" s="38" t="s">
        <v>20</v>
      </c>
      <c r="B201">
        <f t="shared" ref="B201:B207" si="3">COUNTIF(J:J,A201)</f>
        <v>14</v>
      </c>
      <c r="C201" s="1"/>
      <c r="H201" s="26" t="s">
        <v>14</v>
      </c>
      <c r="N201" s="26">
        <f>SUM(SMALL(N$5:N$198,{9,10,11,12,13,14,15,16}))</f>
        <v>555</v>
      </c>
      <c r="P201" s="26">
        <f>SUM(SMALL(P$5:P$198,{9,10,11,12,13,14,15,16}))</f>
        <v>349</v>
      </c>
      <c r="R201" s="26">
        <f>SUM(SMALL(R$5:R$198,{9,10,11,12,13,14,15,16}))</f>
        <v>721</v>
      </c>
      <c r="U201" s="26">
        <f>SUM(SMALL(U$5:U$198,{5,6,7,8}))</f>
        <v>154</v>
      </c>
      <c r="V201" s="26">
        <f>SUM(SMALL(V$5:V$198,{5,6,7,8}))</f>
        <v>147</v>
      </c>
      <c r="X201" s="26">
        <f>SUM(SMALL(X$5:X$198,{5,6,7,8}))</f>
        <v>90</v>
      </c>
      <c r="Y201" s="26">
        <f>SUM(SMALL(Y$5:Y$198,{5,6,7,8}))</f>
        <v>229</v>
      </c>
      <c r="Z201" s="26">
        <f>SUM(SMALL(Z$5:Z$198,{5,6,7,8}))</f>
        <v>210</v>
      </c>
      <c r="AA201" s="26">
        <f>SUM(SMALL(AA$5:AA$198,{5,6,7,8}))</f>
        <v>106</v>
      </c>
      <c r="AC201" s="26">
        <f>SUM(SMALL(AC$5:AC$198,{9,10,11,12,13,14,15,16}))</f>
        <v>438</v>
      </c>
      <c r="AM201" s="26">
        <f>SUM(SMALL(AM$5:AM$198,{5,6,7,8}))</f>
        <v>122</v>
      </c>
      <c r="AP201" s="26">
        <f>SUM(SMALL(AP$5:AP$198,{5,6,7,8}))</f>
        <v>92</v>
      </c>
      <c r="AT201" s="26">
        <f>SUM(SMALL(AT$5:AT$198,{5,6,7,8}))</f>
        <v>162</v>
      </c>
    </row>
    <row r="202" spans="1:47" ht="15" customHeight="1" x14ac:dyDescent="0.25">
      <c r="A202" s="38" t="s">
        <v>76</v>
      </c>
      <c r="B202">
        <f t="shared" si="3"/>
        <v>25</v>
      </c>
      <c r="N202" s="26">
        <f>COUNT(SMALL(N$5:N$198,{9,10,11,12,13,14,15,16}))</f>
        <v>8</v>
      </c>
      <c r="P202" s="26">
        <f>COUNT(SMALL(P$5:P$198,{9,10,11,12,13,14,15,16}))</f>
        <v>8</v>
      </c>
      <c r="R202" s="26">
        <f>COUNT(SMALL(R$5:R$198,{9,10,11,12,13,14,15,16}))</f>
        <v>8</v>
      </c>
      <c r="U202" s="26">
        <f>COUNT(SMALL(U$5:U$198,{5,6,7,8}))</f>
        <v>4</v>
      </c>
      <c r="V202" s="26">
        <f>COUNT(SMALL(V$5:V$198,{5,6,7,8}))</f>
        <v>4</v>
      </c>
      <c r="X202" s="26">
        <f>COUNT(SMALL(X$5:X$198,{5,6,7,8}))</f>
        <v>4</v>
      </c>
      <c r="Y202" s="26">
        <f>COUNT(SMALL(Y$5:Y$198,{5,6,7,8}))</f>
        <v>4</v>
      </c>
      <c r="Z202" s="26">
        <f>COUNT(SMALL(Z$5:Z$198,{5,6,7,8}))</f>
        <v>4</v>
      </c>
      <c r="AA202" s="26">
        <f>COUNT(SMALL(AA$5:AA$198,{5,6,7,8}))</f>
        <v>4</v>
      </c>
      <c r="AC202" s="26">
        <f>COUNT(SMALL(AC$5:AC$198,{9,10,11,12,13,14,15,16}))</f>
        <v>8</v>
      </c>
      <c r="AM202" s="26">
        <f>COUNT(SMALL(AM$5:AM$198,{5,6,7,8}))</f>
        <v>4</v>
      </c>
      <c r="AP202" s="26">
        <f>COUNT(SMALL(AP$5:AP$198,{5,6,7,8}))</f>
        <v>4</v>
      </c>
      <c r="AT202" s="26">
        <f>COUNT(SMALL(AT$5:AT$198,{5,6,7,8}))</f>
        <v>4</v>
      </c>
    </row>
    <row r="203" spans="1:47" ht="15" customHeight="1" x14ac:dyDescent="0.25">
      <c r="A203" s="38" t="s">
        <v>33</v>
      </c>
      <c r="B203">
        <f t="shared" si="3"/>
        <v>9</v>
      </c>
      <c r="AC203" s="3"/>
    </row>
    <row r="204" spans="1:47" ht="15" customHeight="1" x14ac:dyDescent="0.25">
      <c r="A204" s="38" t="s">
        <v>32</v>
      </c>
      <c r="B204">
        <f t="shared" si="3"/>
        <v>18</v>
      </c>
      <c r="H204" s="27" t="s">
        <v>15</v>
      </c>
      <c r="N204" s="27">
        <f>SUM(SMALL(N$5:N$198,{17,18,19,20,21,22,23,24}))</f>
        <v>827</v>
      </c>
      <c r="U204" s="27">
        <f>SUM(SMALL(U$5:U$198,{9,10,11,12}))</f>
        <v>242</v>
      </c>
      <c r="V204" s="27">
        <f>SUM(SMALL(V$5:V$198,{9,10,11,12}))</f>
        <v>241</v>
      </c>
      <c r="X204" s="27">
        <f>SUM(SMALL(X$5:X$198,{9,10,11,12}))</f>
        <v>220</v>
      </c>
      <c r="Y204" s="27">
        <f>SUM(SMALL(Y$5:Y$198,{9,10,11,12}))</f>
        <v>327</v>
      </c>
      <c r="Z204" s="27">
        <f>SUM(SMALL(Z$5:Z$198,{9,10,11,12}))</f>
        <v>290</v>
      </c>
      <c r="AA204" s="27">
        <f>SUM(SMALL(AA$5:AA$198,{9,10,11,12}))</f>
        <v>210</v>
      </c>
      <c r="AC204" s="3"/>
      <c r="AM204" s="27">
        <f>SUM(SMALL(AM$5:AM$198,{9,10,11,12}))</f>
        <v>177</v>
      </c>
      <c r="AP204" s="27">
        <f>SUM(SMALL(AP$5:AP$198,{9,10,11,12}))</f>
        <v>168</v>
      </c>
    </row>
    <row r="205" spans="1:47" ht="15" customHeight="1" x14ac:dyDescent="0.25">
      <c r="A205" s="38" t="s">
        <v>27</v>
      </c>
      <c r="B205">
        <f t="shared" si="3"/>
        <v>15</v>
      </c>
      <c r="N205" s="27">
        <f>COUNT(SMALL(N$5:N$198,{17,18,19,20,21,22,23,24}))</f>
        <v>8</v>
      </c>
      <c r="U205" s="27">
        <f>COUNT(SMALL(U$5:U$198,{9,10,11,12}))</f>
        <v>4</v>
      </c>
      <c r="V205" s="27">
        <f>COUNT(SMALL(V$5:V$198,{9,10,11,12}))</f>
        <v>4</v>
      </c>
      <c r="X205" s="27">
        <f>COUNT(SMALL(X$5:X$198,{9,10,11,12}))</f>
        <v>4</v>
      </c>
      <c r="Y205" s="27">
        <f>COUNT(SMALL(Y$5:Y$198,{9,10,11,12}))</f>
        <v>4</v>
      </c>
      <c r="Z205" s="27">
        <f>COUNT(SMALL(Z$5:Z$198,{9,10,11,12}))</f>
        <v>4</v>
      </c>
      <c r="AA205" s="27">
        <f>COUNT(SMALL(AA$5:AA$198,{9,10,11,12}))</f>
        <v>4</v>
      </c>
      <c r="AC205" s="3"/>
      <c r="AM205" s="27">
        <f>COUNT(SMALL(AM$5:AM$198,{9,10,11,12}))</f>
        <v>4</v>
      </c>
      <c r="AP205" s="27">
        <f>COUNT(SMALL(AP$5:AP$198,{9,10,11,12}))</f>
        <v>4</v>
      </c>
    </row>
    <row r="206" spans="1:47" ht="15" customHeight="1" x14ac:dyDescent="0.25">
      <c r="A206" s="38" t="s">
        <v>77</v>
      </c>
      <c r="B206">
        <f t="shared" si="3"/>
        <v>18</v>
      </c>
      <c r="AC206" s="3"/>
    </row>
    <row r="207" spans="1:47" ht="15" customHeight="1" x14ac:dyDescent="0.25">
      <c r="A207" s="38" t="s">
        <v>36</v>
      </c>
      <c r="B207">
        <f t="shared" si="3"/>
        <v>15</v>
      </c>
      <c r="H207" s="25" t="s">
        <v>16</v>
      </c>
      <c r="V207" s="25">
        <f>SUM(SMALL(V$5:V$198,{13,14,15,16}))</f>
        <v>310</v>
      </c>
    </row>
    <row r="208" spans="1:47" ht="15" customHeight="1" x14ac:dyDescent="0.3">
      <c r="A208" s="38"/>
      <c r="B208" s="2">
        <f>SUM(B201:B207)</f>
        <v>114</v>
      </c>
      <c r="D208" s="42">
        <f>B208+10</f>
        <v>124</v>
      </c>
      <c r="V208" s="25">
        <f>COUNT(SMALL(V$5:V$198,{13,14,15,16}))</f>
        <v>4</v>
      </c>
    </row>
    <row r="209" spans="1:47" ht="15" customHeight="1" x14ac:dyDescent="0.25">
      <c r="A209" s="38" t="s">
        <v>30</v>
      </c>
      <c r="B209">
        <f t="shared" ref="B209:B217" si="4">COUNTIF(J:J,A209)</f>
        <v>17</v>
      </c>
    </row>
    <row r="210" spans="1:47" ht="15" customHeight="1" x14ac:dyDescent="0.25">
      <c r="A210" s="38" t="s">
        <v>18</v>
      </c>
      <c r="B210">
        <f t="shared" si="4"/>
        <v>8</v>
      </c>
      <c r="M210" s="40">
        <f t="shared" ref="M210:S210" si="5">INT(COUNTA(M5:M198)/8)</f>
        <v>1</v>
      </c>
      <c r="N210" s="40">
        <f t="shared" si="5"/>
        <v>3</v>
      </c>
      <c r="O210" s="40">
        <f t="shared" si="5"/>
        <v>1</v>
      </c>
      <c r="P210" s="40">
        <f t="shared" si="5"/>
        <v>2</v>
      </c>
      <c r="Q210" s="40">
        <f t="shared" si="5"/>
        <v>1</v>
      </c>
      <c r="R210" s="40">
        <f t="shared" si="5"/>
        <v>2</v>
      </c>
      <c r="S210" s="40">
        <f t="shared" si="5"/>
        <v>1</v>
      </c>
      <c r="T210" s="39"/>
      <c r="U210" s="40">
        <f t="shared" ref="U210:AA210" si="6">INT(COUNTA(U5:U198)/4)</f>
        <v>3</v>
      </c>
      <c r="V210" s="40">
        <f t="shared" si="6"/>
        <v>4</v>
      </c>
      <c r="W210" s="40">
        <f t="shared" si="6"/>
        <v>1</v>
      </c>
      <c r="X210" s="40">
        <f t="shared" si="6"/>
        <v>3</v>
      </c>
      <c r="Y210" s="40">
        <f t="shared" si="6"/>
        <v>3</v>
      </c>
      <c r="Z210" s="40">
        <f t="shared" si="6"/>
        <v>3</v>
      </c>
      <c r="AA210" s="40">
        <f t="shared" si="6"/>
        <v>3</v>
      </c>
      <c r="AB210" s="40"/>
      <c r="AC210" s="40">
        <f t="shared" ref="AC210:AK210" si="7">INT(COUNTA(AC5:AC198)/8)</f>
        <v>2</v>
      </c>
      <c r="AD210" s="40">
        <f t="shared" si="7"/>
        <v>1</v>
      </c>
      <c r="AE210" s="40">
        <f t="shared" si="7"/>
        <v>1</v>
      </c>
      <c r="AF210" s="40">
        <f t="shared" si="7"/>
        <v>1</v>
      </c>
      <c r="AG210" s="40">
        <f t="shared" si="7"/>
        <v>1</v>
      </c>
      <c r="AH210" s="40">
        <f t="shared" si="7"/>
        <v>1</v>
      </c>
      <c r="AI210" s="40">
        <f t="shared" si="7"/>
        <v>1</v>
      </c>
      <c r="AJ210" s="40">
        <f t="shared" si="7"/>
        <v>1</v>
      </c>
      <c r="AK210" s="40">
        <f t="shared" si="7"/>
        <v>1</v>
      </c>
      <c r="AL210" s="40"/>
      <c r="AM210" s="40">
        <f t="shared" ref="AM210:AU210" si="8">INT(COUNTA(AM5:AM198)/4)</f>
        <v>3</v>
      </c>
      <c r="AN210" s="40">
        <f t="shared" si="8"/>
        <v>1</v>
      </c>
      <c r="AO210" s="40">
        <f t="shared" si="8"/>
        <v>1</v>
      </c>
      <c r="AP210" s="40">
        <f t="shared" si="8"/>
        <v>3</v>
      </c>
      <c r="AQ210" s="40">
        <f t="shared" si="8"/>
        <v>1</v>
      </c>
      <c r="AR210" s="40">
        <f t="shared" si="8"/>
        <v>1</v>
      </c>
      <c r="AS210" s="40">
        <f t="shared" si="8"/>
        <v>1</v>
      </c>
      <c r="AT210" s="40">
        <f t="shared" si="8"/>
        <v>2</v>
      </c>
      <c r="AU210" s="40">
        <f t="shared" si="8"/>
        <v>1</v>
      </c>
    </row>
    <row r="211" spans="1:47" ht="15" customHeight="1" x14ac:dyDescent="0.25">
      <c r="A211" s="38" t="s">
        <v>37</v>
      </c>
      <c r="B211">
        <f t="shared" si="4"/>
        <v>9</v>
      </c>
    </row>
    <row r="212" spans="1:47" ht="15" customHeight="1" x14ac:dyDescent="0.25">
      <c r="A212" s="38" t="s">
        <v>21</v>
      </c>
      <c r="B212">
        <f t="shared" si="4"/>
        <v>12</v>
      </c>
    </row>
    <row r="213" spans="1:47" ht="15" customHeight="1" x14ac:dyDescent="0.25">
      <c r="A213" s="38" t="s">
        <v>24</v>
      </c>
      <c r="B213">
        <f t="shared" si="4"/>
        <v>0</v>
      </c>
    </row>
    <row r="214" spans="1:47" ht="15" customHeight="1" x14ac:dyDescent="0.25">
      <c r="A214" s="38" t="s">
        <v>19</v>
      </c>
      <c r="B214">
        <f t="shared" si="4"/>
        <v>0</v>
      </c>
    </row>
    <row r="215" spans="1:47" ht="15" customHeight="1" x14ac:dyDescent="0.25">
      <c r="A215" s="38" t="s">
        <v>23</v>
      </c>
      <c r="B215">
        <f t="shared" si="4"/>
        <v>14</v>
      </c>
    </row>
    <row r="216" spans="1:47" ht="15" customHeight="1" x14ac:dyDescent="0.25">
      <c r="A216" s="38" t="s">
        <v>25</v>
      </c>
      <c r="B216">
        <f t="shared" si="4"/>
        <v>8</v>
      </c>
    </row>
    <row r="217" spans="1:47" ht="15" customHeight="1" x14ac:dyDescent="0.25">
      <c r="A217" s="38" t="s">
        <v>22</v>
      </c>
      <c r="B217">
        <f t="shared" si="4"/>
        <v>3</v>
      </c>
    </row>
    <row r="218" spans="1:47" ht="15" customHeight="1" x14ac:dyDescent="0.3">
      <c r="B218" s="2">
        <f>SUM(B209:B217)</f>
        <v>71</v>
      </c>
      <c r="D218" s="42">
        <f>B218+10</f>
        <v>81</v>
      </c>
      <c r="E218">
        <v>72</v>
      </c>
    </row>
  </sheetData>
  <sortState xmlns:xlrd2="http://schemas.microsoft.com/office/spreadsheetml/2017/richdata2" ref="A5:AU189">
    <sortCondition ref="A5:A189"/>
  </sortState>
  <phoneticPr fontId="0" type="noConversion"/>
  <conditionalFormatting sqref="E5:E138">
    <cfRule type="duplicateValues" dxfId="4" priority="24"/>
  </conditionalFormatting>
  <conditionalFormatting sqref="E139:E197">
    <cfRule type="duplicateValues" dxfId="3" priority="31"/>
  </conditionalFormatting>
  <conditionalFormatting sqref="E198">
    <cfRule type="duplicateValues" dxfId="2" priority="33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370"/>
  <sheetViews>
    <sheetView tabSelected="1" zoomScale="80" zoomScaleNormal="80" workbookViewId="0">
      <pane xSplit="12" ySplit="4" topLeftCell="M23" activePane="bottomRight" state="frozen"/>
      <selection activeCell="A5" sqref="A5:L213"/>
      <selection pane="topRight" activeCell="A5" sqref="A5:L213"/>
      <selection pane="bottomLeft" activeCell="A5" sqref="A5:L213"/>
      <selection pane="bottomRight" activeCell="D38" sqref="D38"/>
    </sheetView>
  </sheetViews>
  <sheetFormatPr defaultRowHeight="15" customHeight="1" x14ac:dyDescent="0.25"/>
  <cols>
    <col min="1" max="1" width="5.6640625" bestFit="1" customWidth="1"/>
    <col min="2" max="2" width="4.5546875" bestFit="1" customWidth="1"/>
    <col min="3" max="3" width="4.44140625" bestFit="1" customWidth="1"/>
    <col min="4" max="4" width="4.88671875" customWidth="1"/>
    <col min="5" max="5" width="5.5546875" bestFit="1" customWidth="1"/>
    <col min="6" max="6" width="7.5546875" bestFit="1" customWidth="1"/>
    <col min="7" max="7" width="11.44140625" bestFit="1" customWidth="1"/>
    <col min="8" max="8" width="16.109375" bestFit="1" customWidth="1"/>
    <col min="9" max="9" width="4.88671875" style="1" customWidth="1"/>
    <col min="10" max="10" width="5.33203125" style="1" customWidth="1"/>
    <col min="11" max="11" width="3.109375" style="1" customWidth="1"/>
    <col min="12" max="12" width="5.44140625" style="1" bestFit="1" customWidth="1"/>
    <col min="13" max="13" width="5.5546875" style="1" customWidth="1"/>
    <col min="14" max="14" width="5.5546875" style="1" bestFit="1" customWidth="1"/>
    <col min="15" max="15" width="5.5546875" style="1" customWidth="1"/>
    <col min="16" max="16" width="5.5546875" style="1" bestFit="1" customWidth="1"/>
    <col min="17" max="17" width="5.5546875" style="1" customWidth="1"/>
    <col min="18" max="18" width="6.109375" style="1" bestFit="1" customWidth="1"/>
    <col min="19" max="19" width="5.5546875" style="1" bestFit="1" customWidth="1"/>
    <col min="20" max="20" width="1.6640625" style="1" customWidth="1"/>
    <col min="21" max="21" width="5" style="1" customWidth="1"/>
    <col min="22" max="22" width="4.88671875" style="1" bestFit="1" customWidth="1"/>
    <col min="23" max="23" width="4.88671875" style="1" customWidth="1"/>
    <col min="24" max="24" width="5.33203125" style="1" bestFit="1" customWidth="1"/>
    <col min="25" max="25" width="4.88671875" style="1" customWidth="1"/>
    <col min="26" max="26" width="6.109375" style="1" bestFit="1" customWidth="1"/>
    <col min="27" max="27" width="4.88671875" style="1" bestFit="1" customWidth="1"/>
    <col min="28" max="28" width="1.6640625" style="1" customWidth="1"/>
    <col min="29" max="29" width="7" style="1" bestFit="1" customWidth="1"/>
    <col min="30" max="34" width="5.5546875" style="1" customWidth="1"/>
    <col min="35" max="35" width="5.5546875" style="1" bestFit="1" customWidth="1"/>
    <col min="36" max="37" width="5.5546875" style="1" customWidth="1"/>
    <col min="38" max="38" width="1.6640625" style="1" customWidth="1"/>
    <col min="39" max="39" width="4.88671875" style="1" bestFit="1" customWidth="1"/>
    <col min="40" max="40" width="6.5546875" style="1" bestFit="1" customWidth="1"/>
    <col min="41" max="42" width="5" style="1" customWidth="1"/>
    <col min="43" max="43" width="4.5546875" style="1" customWidth="1"/>
    <col min="44" max="44" width="4.88671875" style="1" customWidth="1"/>
    <col min="45" max="45" width="4.88671875" style="1" bestFit="1" customWidth="1"/>
    <col min="46" max="47" width="4.88671875" style="1" customWidth="1"/>
    <col min="48" max="48" width="1.33203125" customWidth="1"/>
  </cols>
  <sheetData>
    <row r="1" spans="1:47" ht="49.95" customHeight="1" x14ac:dyDescent="0.25">
      <c r="A1" s="52" t="s">
        <v>78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4"/>
      <c r="M1"/>
      <c r="N1"/>
      <c r="O1" s="2"/>
      <c r="P1" s="2" t="s">
        <v>38</v>
      </c>
      <c r="Q1"/>
      <c r="S1" s="2"/>
      <c r="T1"/>
      <c r="U1"/>
      <c r="W1"/>
      <c r="X1" s="2" t="s">
        <v>39</v>
      </c>
      <c r="Y1"/>
      <c r="Z1"/>
      <c r="AA1"/>
      <c r="AB1"/>
      <c r="AC1" s="4"/>
      <c r="AD1"/>
      <c r="AE1"/>
      <c r="AF1"/>
      <c r="AG1" s="2" t="s">
        <v>38</v>
      </c>
      <c r="AH1"/>
      <c r="AJ1" s="2"/>
      <c r="AK1"/>
      <c r="AL1"/>
      <c r="AM1"/>
      <c r="AN1"/>
      <c r="AO1"/>
      <c r="AP1"/>
      <c r="AQ1" s="2" t="s">
        <v>39</v>
      </c>
      <c r="AR1"/>
      <c r="AS1"/>
      <c r="AT1"/>
      <c r="AU1"/>
    </row>
    <row r="2" spans="1:47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20</v>
      </c>
      <c r="N2" s="3" t="s">
        <v>76</v>
      </c>
      <c r="O2" s="3" t="s">
        <v>33</v>
      </c>
      <c r="P2" s="3" t="s">
        <v>32</v>
      </c>
      <c r="Q2" s="3" t="s">
        <v>27</v>
      </c>
      <c r="R2" s="3" t="s">
        <v>77</v>
      </c>
      <c r="S2" s="3" t="s">
        <v>36</v>
      </c>
      <c r="T2" s="3"/>
      <c r="U2" s="3" t="s">
        <v>20</v>
      </c>
      <c r="V2" s="3" t="s">
        <v>76</v>
      </c>
      <c r="W2" s="3" t="s">
        <v>33</v>
      </c>
      <c r="X2" s="3" t="s">
        <v>32</v>
      </c>
      <c r="Y2" s="3" t="s">
        <v>27</v>
      </c>
      <c r="Z2" s="3" t="s">
        <v>77</v>
      </c>
      <c r="AA2" s="3" t="s">
        <v>36</v>
      </c>
      <c r="AB2" s="3"/>
      <c r="AC2" s="3" t="s">
        <v>30</v>
      </c>
      <c r="AD2" s="3" t="s">
        <v>18</v>
      </c>
      <c r="AE2" s="3" t="s">
        <v>37</v>
      </c>
      <c r="AF2" s="3" t="s">
        <v>21</v>
      </c>
      <c r="AG2" s="3" t="s">
        <v>24</v>
      </c>
      <c r="AH2" s="3" t="s">
        <v>19</v>
      </c>
      <c r="AI2" s="3" t="s">
        <v>23</v>
      </c>
      <c r="AJ2" s="3" t="s">
        <v>25</v>
      </c>
      <c r="AK2" s="3" t="s">
        <v>22</v>
      </c>
      <c r="AL2" s="3"/>
      <c r="AM2" s="3" t="s">
        <v>30</v>
      </c>
      <c r="AN2" s="3" t="s">
        <v>18</v>
      </c>
      <c r="AO2" s="3" t="s">
        <v>37</v>
      </c>
      <c r="AP2" s="3" t="s">
        <v>21</v>
      </c>
      <c r="AQ2" s="3" t="s">
        <v>24</v>
      </c>
      <c r="AR2" s="3" t="s">
        <v>19</v>
      </c>
      <c r="AS2" s="3" t="s">
        <v>23</v>
      </c>
      <c r="AT2" s="3" t="s">
        <v>25</v>
      </c>
      <c r="AU2" s="3" t="s">
        <v>22</v>
      </c>
    </row>
    <row r="3" spans="1:47" ht="15" customHeight="1" x14ac:dyDescent="0.25">
      <c r="A3" s="4" t="str">
        <f>Team!A2</f>
        <v>RACE 2 - Watford 10k - Wednesday 4th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SUM(SMALL(M$5:M$349,{1,2,3,4,5,6,7,8,9,10,11,12}))</f>
        <v>736</v>
      </c>
      <c r="N3" s="5">
        <f>SUM(SMALL(N$5:N$349,{1,2,3,4,5,6,7,8,9,10,11,12}))</f>
        <v>380</v>
      </c>
      <c r="O3" s="5">
        <f>SUM(SMALL(O$5:O$349,{1,2,3,4,5,6,7,8,9,10,11,12}))</f>
        <v>1026</v>
      </c>
      <c r="P3" s="5">
        <f>SUM(SMALL(P$5:P$349,{1,2,3,4,5,6,7,8,9,10,11,12}))</f>
        <v>490</v>
      </c>
      <c r="Q3" s="5">
        <f>SUM(SMALL(Q$5:Q$349,{1,2,3,4,5,6,7,8,9,10,11,12}))</f>
        <v>1148</v>
      </c>
      <c r="R3" s="5">
        <f>SUM(SMALL(R$5:R$349,{1,2,3,4,5,6,7,8,9,10,11,12}))</f>
        <v>319</v>
      </c>
      <c r="S3" s="5">
        <f>SUM(SMALL(S$5:S$349,{1,2,3,4,5,6,7,8,9,10,11,12}))</f>
        <v>239</v>
      </c>
      <c r="T3" s="3"/>
      <c r="U3" s="5">
        <f>SUM(SMALL(U$5:U$349,{1,2,3,4,5,6}))</f>
        <v>229</v>
      </c>
      <c r="V3" s="5">
        <f>SUM(SMALL(V$5:V$349,{1,2,3,4,5,6}))</f>
        <v>127</v>
      </c>
      <c r="W3" s="5">
        <f>SUM(SMALL(W$5:W$349,{1,2,3,4,5,6}))</f>
        <v>288</v>
      </c>
      <c r="X3" s="5">
        <f>SUM(SMALL(X$5:X$349,{1,2,3,4,5,6}))</f>
        <v>137</v>
      </c>
      <c r="Y3" s="5">
        <f>SUM(SMALL(Y$5:Y$349,{1,2,3,4,5,6}))</f>
        <v>379</v>
      </c>
      <c r="Z3" s="5">
        <f>SUM(SMALL(Z$5:Z$349,{1,2,3,4,5,6}))</f>
        <v>66</v>
      </c>
      <c r="AA3" s="5">
        <f>SUM(SMALL(AA$5:AA$349,{1,2,3,4,5,6}))</f>
        <v>34</v>
      </c>
      <c r="AB3" s="3"/>
      <c r="AC3" s="5">
        <f>SUM(SMALL(AC$5:AC$349,{1,2,3,4,5,6,7,8,9,10,11,12}))</f>
        <v>357</v>
      </c>
      <c r="AD3" s="5">
        <f>SUM(SMALL(AD$5:AD$349,{1,2,3,4,5,6,7,8,9,10,11,12}))</f>
        <v>804</v>
      </c>
      <c r="AE3" s="5">
        <f>SUM(SMALL(AE$5:AE$349,{1,2,3,4,5,6,7,8,9,10,11,12}))</f>
        <v>399</v>
      </c>
      <c r="AF3" s="5">
        <f>SUM(SMALL(AF$5:AF$349,{1,2,3,4,5,6,7,8,9,10,11,12}))</f>
        <v>553</v>
      </c>
      <c r="AG3" s="5">
        <f>SUM(SMALL(AG$5:AG$349,{1,2,3,4,5,6,7,8,9,10,11,12}))</f>
        <v>2156</v>
      </c>
      <c r="AH3" s="5">
        <f>SUM(SMALL(AH$5:AH$349,{1,2,3,4,5,6,7,8,9,10,11,12}))</f>
        <v>2299</v>
      </c>
      <c r="AI3" s="5">
        <f>SUM(SMALL(AI$5:AI$349,{1,2,3,4,5,6,7,8,9,10,11,12}))</f>
        <v>365</v>
      </c>
      <c r="AJ3" s="5">
        <f>SUM(SMALL(AJ$5:AJ$349,{1,2,3,4,5,6,7,8,9,10,11,12}))</f>
        <v>902</v>
      </c>
      <c r="AK3" s="5">
        <f>SUM(SMALL(AK$5:AK$349,{1,2,3,4,5,6,7,8,9,10,11,12}))</f>
        <v>687</v>
      </c>
      <c r="AL3" s="3"/>
      <c r="AM3" s="5">
        <f>SUM(SMALL(AM$5:AM$349,{1,2,3,4,5,6}))</f>
        <v>66</v>
      </c>
      <c r="AN3" s="5">
        <f>SUM(SMALL(AN$5:AN$349,{1,2,3,4,5,6}))</f>
        <v>266</v>
      </c>
      <c r="AO3" s="5">
        <f>SUM(SMALL(AO$5:AO$349,{1,2,3,4,5,6}))</f>
        <v>112</v>
      </c>
      <c r="AP3" s="5">
        <f>SUM(SMALL(AP$5:AP$349,{1,2,3,4,5,6}))</f>
        <v>134</v>
      </c>
      <c r="AQ3" s="5">
        <f>SUM(SMALL(AQ$5:AQ$349,{1,2,3,4,5,6}))</f>
        <v>425</v>
      </c>
      <c r="AR3" s="5">
        <f>SUM(SMALL(AR$5:AR$349,{1,2,3,4,5,6}))</f>
        <v>388</v>
      </c>
      <c r="AS3" s="5">
        <f>SUM(SMALL(AS$5:AS$349,{1,2,3,4,5,6}))</f>
        <v>249</v>
      </c>
      <c r="AT3" s="5">
        <f>SUM(SMALL(AT$5:AT$349,{1,2,3,4,5,6}))</f>
        <v>188</v>
      </c>
      <c r="AU3" s="5">
        <f>SUM(SMALL(AU$5:AU$349,{1,2,3,4,5,6}))</f>
        <v>270</v>
      </c>
    </row>
    <row r="4" spans="1:47" s="2" customFormat="1" ht="15" customHeight="1" x14ac:dyDescent="0.25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COUNT(SMALL(M$5:M$349,{1,2,3,4,5,6,7,8,9,10,11,12}))</f>
        <v>12</v>
      </c>
      <c r="N4" s="5">
        <f>COUNT(SMALL(N$5:N$349,{1,2,3,4,5,6,7,8,9,10,11,12}))</f>
        <v>12</v>
      </c>
      <c r="O4" s="5">
        <f>COUNT(SMALL(O$5:O$349,{1,2,3,4,5,6,7,8,9,10,11,12}))</f>
        <v>12</v>
      </c>
      <c r="P4" s="5">
        <f>COUNT(SMALL(P$5:P$349,{1,2,3,4,5,6,7,8,9,10,11,12}))</f>
        <v>12</v>
      </c>
      <c r="Q4" s="5">
        <f>COUNT(SMALL(Q$5:Q$349,{1,2,3,4,5,6,7,8,9,10,11,12}))</f>
        <v>12</v>
      </c>
      <c r="R4" s="5">
        <f>COUNT(SMALL(R$5:R$349,{1,2,3,4,5,6,7,8,9,10,11,12}))</f>
        <v>12</v>
      </c>
      <c r="S4" s="5">
        <f>COUNT(SMALL(S$5:S$349,{1,2,3,4,5,6,7,8,9,10,11,12}))</f>
        <v>12</v>
      </c>
      <c r="T4" s="3"/>
      <c r="U4" s="5">
        <f>COUNT(SMALL(U$5:U$349,{1,2,3,4,5,6}))</f>
        <v>6</v>
      </c>
      <c r="V4" s="5">
        <f>COUNT(SMALL(V$5:V$349,{1,2,3,4,5,6}))</f>
        <v>6</v>
      </c>
      <c r="W4" s="5">
        <f>COUNT(SMALL(W$5:W$349,{1,2,3,4,5,6}))</f>
        <v>6</v>
      </c>
      <c r="X4" s="5">
        <f>COUNT(SMALL(X$5:X$349,{1,2,3,4,5,6}))</f>
        <v>6</v>
      </c>
      <c r="Y4" s="5">
        <f>COUNT(SMALL(Y$5:Y$349,{1,2,3,4,5,6}))</f>
        <v>6</v>
      </c>
      <c r="Z4" s="5">
        <f>COUNT(SMALL(Z$5:Z$349,{1,2,3,4,5,6}))</f>
        <v>6</v>
      </c>
      <c r="AA4" s="5">
        <f>COUNT(SMALL(AA$5:AA$349,{1,2,3,4,5,6}))</f>
        <v>6</v>
      </c>
      <c r="AB4" s="3"/>
      <c r="AC4" s="5">
        <f>COUNT(SMALL(AC$5:AC$349,{1,2,3,4,5,6,7,8,9,10,11,12}))</f>
        <v>12</v>
      </c>
      <c r="AD4" s="5">
        <f>COUNT(SMALL(AD$5:AD$349,{1,2,3,4,5,6,7,8,9,10,11,12}))</f>
        <v>12</v>
      </c>
      <c r="AE4" s="5">
        <f>COUNT(SMALL(AE$5:AE$349,{1,2,3,4,5,6,7,8,9,10,11,12}))</f>
        <v>12</v>
      </c>
      <c r="AF4" s="5">
        <f>COUNT(SMALL(AF$5:AF$349,{1,2,3,4,5,6,7,8,9,10,11,12}))</f>
        <v>12</v>
      </c>
      <c r="AG4" s="5">
        <f>COUNT(SMALL(AG$5:AG$349,{1,2,3,4,5,6,7,8,9,10,11,12}))</f>
        <v>12</v>
      </c>
      <c r="AH4" s="5">
        <f>COUNT(SMALL(AH$5:AH$349,{1,2,3,4,5,6,7,8,9,10,11,12}))</f>
        <v>12</v>
      </c>
      <c r="AI4" s="5">
        <f>COUNT(SMALL(AI$5:AI$349,{1,2,3,4,5,6,7,8,9,10,11,12}))</f>
        <v>12</v>
      </c>
      <c r="AJ4" s="5">
        <f>COUNT(SMALL(AJ$5:AJ$349,{1,2,3,4,5,6,7,8,9,10,11,12}))</f>
        <v>12</v>
      </c>
      <c r="AK4" s="5">
        <f>COUNT(SMALL(AK$5:AK$349,{1,2,3,4,5,6,7,8,9,10,11,12}))</f>
        <v>12</v>
      </c>
      <c r="AL4" s="3"/>
      <c r="AM4" s="5">
        <f>COUNT(SMALL(AM$5:AM$349,{1,2,3,4,5,6}))</f>
        <v>6</v>
      </c>
      <c r="AN4" s="5">
        <f>COUNT(SMALL(AN$5:AN$349,{1,2,3,4,5,6}))</f>
        <v>6</v>
      </c>
      <c r="AO4" s="5">
        <f>COUNT(SMALL(AO$5:AO$349,{1,2,3,4,5,6}))</f>
        <v>6</v>
      </c>
      <c r="AP4" s="5">
        <f>COUNT(SMALL(AP$5:AP$349,{1,2,3,4,5,6}))</f>
        <v>6</v>
      </c>
      <c r="AQ4" s="5">
        <f>COUNT(SMALL(AQ$5:AQ$349,{1,2,3,4,5,6}))</f>
        <v>6</v>
      </c>
      <c r="AR4" s="5">
        <f>COUNT(SMALL(AR$5:AR$349,{1,2,3,4,5,6}))</f>
        <v>6</v>
      </c>
      <c r="AS4" s="5">
        <f>COUNT(SMALL(AS$5:AS$349,{1,2,3,4,5,6}))</f>
        <v>6</v>
      </c>
      <c r="AT4" s="5">
        <f>COUNT(SMALL(AT$5:AT$349,{1,2,3,4,5,6}))</f>
        <v>6</v>
      </c>
      <c r="AU4" s="5">
        <f>COUNT(SMALL(AU$5:AU$349,{1,2,3,4,5,6}))</f>
        <v>6</v>
      </c>
    </row>
    <row r="5" spans="1:47" ht="15" customHeight="1" x14ac:dyDescent="0.3">
      <c r="A5" s="42">
        <v>1</v>
      </c>
      <c r="B5" s="42">
        <v>1</v>
      </c>
      <c r="C5" s="42"/>
      <c r="D5" s="42"/>
      <c r="E5" s="42">
        <v>951</v>
      </c>
      <c r="F5" s="48">
        <v>2.3298611111111107E-2</v>
      </c>
      <c r="G5" s="41" t="s">
        <v>413</v>
      </c>
      <c r="H5" s="41" t="s">
        <v>414</v>
      </c>
      <c r="I5" s="42" t="s">
        <v>93</v>
      </c>
      <c r="J5" s="42" t="s">
        <v>77</v>
      </c>
      <c r="K5" s="42">
        <v>2</v>
      </c>
      <c r="L5" s="42" t="s">
        <v>35</v>
      </c>
      <c r="M5" s="6"/>
      <c r="N5" s="6"/>
      <c r="O5" s="6"/>
      <c r="P5" s="6"/>
      <c r="Q5" s="6"/>
      <c r="R5" s="6">
        <f>$B5</f>
        <v>1</v>
      </c>
      <c r="S5" s="6"/>
      <c r="U5" s="6"/>
      <c r="V5" s="6"/>
      <c r="W5" s="6"/>
      <c r="X5" s="6"/>
      <c r="Y5" s="6"/>
      <c r="Z5" s="6"/>
      <c r="AA5" s="6"/>
      <c r="AC5" s="6"/>
      <c r="AD5" s="6"/>
      <c r="AE5" s="6"/>
      <c r="AF5" s="6"/>
      <c r="AG5" s="6"/>
      <c r="AH5" s="6"/>
      <c r="AI5" s="6"/>
      <c r="AJ5" s="6"/>
      <c r="AK5" s="6"/>
      <c r="AM5" s="6"/>
      <c r="AN5" s="6"/>
      <c r="AO5" s="6"/>
      <c r="AP5" s="6"/>
      <c r="AQ5" s="6"/>
      <c r="AR5" s="6"/>
      <c r="AS5" s="6"/>
      <c r="AT5" s="6"/>
      <c r="AU5" s="6"/>
    </row>
    <row r="6" spans="1:47" ht="15" customHeight="1" x14ac:dyDescent="0.3">
      <c r="A6" s="42">
        <v>2</v>
      </c>
      <c r="B6" s="42">
        <v>2</v>
      </c>
      <c r="C6" s="42"/>
      <c r="D6" s="42"/>
      <c r="E6" s="42">
        <v>1404</v>
      </c>
      <c r="F6" s="48">
        <v>2.4027777777777776E-2</v>
      </c>
      <c r="G6" s="41" t="s">
        <v>327</v>
      </c>
      <c r="H6" s="41" t="s">
        <v>415</v>
      </c>
      <c r="I6" s="42" t="s">
        <v>93</v>
      </c>
      <c r="J6" s="42" t="s">
        <v>33</v>
      </c>
      <c r="K6" s="42">
        <v>2</v>
      </c>
      <c r="L6" s="42" t="s">
        <v>35</v>
      </c>
      <c r="M6" s="6"/>
      <c r="N6" s="6"/>
      <c r="O6" s="6">
        <f>$B6</f>
        <v>2</v>
      </c>
      <c r="P6" s="6"/>
      <c r="Q6" s="6"/>
      <c r="R6" s="6"/>
      <c r="S6" s="6"/>
      <c r="U6" s="6"/>
      <c r="V6" s="6"/>
      <c r="W6" s="6"/>
      <c r="X6" s="6"/>
      <c r="Y6" s="6"/>
      <c r="Z6" s="6"/>
      <c r="AA6" s="6"/>
      <c r="AC6" s="6"/>
      <c r="AD6" s="6"/>
      <c r="AE6" s="6"/>
      <c r="AF6" s="6"/>
      <c r="AG6" s="6"/>
      <c r="AH6" s="6"/>
      <c r="AI6" s="6"/>
      <c r="AJ6" s="6"/>
      <c r="AK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5" customHeight="1" x14ac:dyDescent="0.3">
      <c r="A7" s="42">
        <v>3</v>
      </c>
      <c r="B7" s="42">
        <v>3</v>
      </c>
      <c r="C7" s="42">
        <v>1</v>
      </c>
      <c r="D7" s="42">
        <v>1</v>
      </c>
      <c r="E7" s="42">
        <v>1148</v>
      </c>
      <c r="F7" s="48">
        <v>2.4166666666666666E-2</v>
      </c>
      <c r="G7" s="41" t="s">
        <v>442</v>
      </c>
      <c r="H7" s="41" t="s">
        <v>336</v>
      </c>
      <c r="I7" s="42" t="s">
        <v>505</v>
      </c>
      <c r="J7" s="42" t="s">
        <v>76</v>
      </c>
      <c r="K7" s="42">
        <v>2</v>
      </c>
      <c r="L7" s="42" t="s">
        <v>35</v>
      </c>
      <c r="M7" s="6"/>
      <c r="N7" s="6">
        <f>$B7</f>
        <v>3</v>
      </c>
      <c r="O7" s="6"/>
      <c r="P7" s="6"/>
      <c r="Q7" s="6"/>
      <c r="R7" s="6"/>
      <c r="S7" s="6"/>
      <c r="U7" s="6"/>
      <c r="V7" s="6">
        <f>$D7</f>
        <v>1</v>
      </c>
      <c r="W7" s="6"/>
      <c r="X7" s="6"/>
      <c r="Y7" s="6"/>
      <c r="Z7" s="6"/>
      <c r="AA7" s="6"/>
      <c r="AC7" s="6"/>
      <c r="AD7" s="6"/>
      <c r="AE7" s="6"/>
      <c r="AF7" s="6"/>
      <c r="AG7" s="6"/>
      <c r="AH7" s="6"/>
      <c r="AI7" s="6"/>
      <c r="AJ7" s="6"/>
      <c r="AK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5" customHeight="1" x14ac:dyDescent="0.3">
      <c r="A8" s="42">
        <v>4</v>
      </c>
      <c r="B8" s="42">
        <v>1</v>
      </c>
      <c r="C8" s="42"/>
      <c r="D8" s="42"/>
      <c r="E8" s="42">
        <v>1618</v>
      </c>
      <c r="F8" s="48">
        <v>2.4224537037037034E-2</v>
      </c>
      <c r="G8" s="41" t="s">
        <v>698</v>
      </c>
      <c r="H8" s="41" t="s">
        <v>699</v>
      </c>
      <c r="I8" s="42" t="s">
        <v>93</v>
      </c>
      <c r="J8" s="42" t="s">
        <v>30</v>
      </c>
      <c r="K8" s="42">
        <v>3</v>
      </c>
      <c r="L8" s="42" t="s">
        <v>35</v>
      </c>
      <c r="M8" s="6"/>
      <c r="N8" s="6"/>
      <c r="O8" s="6"/>
      <c r="P8" s="6"/>
      <c r="Q8" s="6"/>
      <c r="R8" s="6"/>
      <c r="S8" s="6"/>
      <c r="U8" s="6"/>
      <c r="V8" s="6"/>
      <c r="W8" s="6"/>
      <c r="X8" s="6"/>
      <c r="Y8" s="6"/>
      <c r="Z8" s="6"/>
      <c r="AA8" s="6"/>
      <c r="AC8" s="6">
        <f>$B8</f>
        <v>1</v>
      </c>
      <c r="AD8" s="6"/>
      <c r="AE8" s="6"/>
      <c r="AF8" s="6"/>
      <c r="AG8" s="6"/>
      <c r="AH8" s="6"/>
      <c r="AI8" s="6"/>
      <c r="AJ8" s="6"/>
      <c r="AK8" s="6"/>
      <c r="AM8" s="6"/>
      <c r="AN8" s="6"/>
      <c r="AO8" s="6"/>
      <c r="AP8" s="6"/>
      <c r="AQ8" s="6"/>
      <c r="AR8" s="6"/>
      <c r="AS8" s="6"/>
      <c r="AT8" s="6"/>
      <c r="AU8" s="6"/>
    </row>
    <row r="9" spans="1:47" ht="15" customHeight="1" x14ac:dyDescent="0.3">
      <c r="A9" s="42">
        <v>5</v>
      </c>
      <c r="B9" s="42">
        <v>4</v>
      </c>
      <c r="C9" s="42"/>
      <c r="D9" s="42"/>
      <c r="E9" s="42">
        <v>973</v>
      </c>
      <c r="F9" s="48">
        <v>2.4293981481481482E-2</v>
      </c>
      <c r="G9" s="41" t="s">
        <v>187</v>
      </c>
      <c r="H9" s="41" t="s">
        <v>232</v>
      </c>
      <c r="I9" s="42" t="s">
        <v>93</v>
      </c>
      <c r="J9" s="42" t="s">
        <v>77</v>
      </c>
      <c r="K9" s="42">
        <v>2</v>
      </c>
      <c r="L9" s="42" t="s">
        <v>35</v>
      </c>
      <c r="M9" s="6"/>
      <c r="N9" s="6"/>
      <c r="O9" s="6"/>
      <c r="P9" s="6"/>
      <c r="Q9" s="6"/>
      <c r="R9" s="6">
        <f>$B9</f>
        <v>4</v>
      </c>
      <c r="S9" s="6"/>
      <c r="U9" s="6"/>
      <c r="V9" s="6"/>
      <c r="W9" s="6"/>
      <c r="X9" s="6"/>
      <c r="Y9" s="6"/>
      <c r="Z9" s="6"/>
      <c r="AA9" s="6"/>
      <c r="AC9" s="6"/>
      <c r="AD9" s="6"/>
      <c r="AE9" s="6"/>
      <c r="AF9" s="6"/>
      <c r="AG9" s="6"/>
      <c r="AH9" s="6"/>
      <c r="AI9" s="6"/>
      <c r="AJ9" s="6"/>
      <c r="AK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15" customHeight="1" x14ac:dyDescent="0.3">
      <c r="A10" s="42">
        <v>6</v>
      </c>
      <c r="B10" s="42">
        <v>5</v>
      </c>
      <c r="C10" s="42"/>
      <c r="D10" s="42"/>
      <c r="E10" s="42">
        <v>1285</v>
      </c>
      <c r="F10" s="48">
        <v>2.4432870370370369E-2</v>
      </c>
      <c r="G10" s="41" t="s">
        <v>416</v>
      </c>
      <c r="H10" s="41" t="s">
        <v>116</v>
      </c>
      <c r="I10" s="42" t="s">
        <v>93</v>
      </c>
      <c r="J10" s="42" t="s">
        <v>20</v>
      </c>
      <c r="K10" s="42">
        <v>2</v>
      </c>
      <c r="L10" s="42" t="s">
        <v>35</v>
      </c>
      <c r="M10" s="6">
        <f>$B10</f>
        <v>5</v>
      </c>
      <c r="N10" s="6"/>
      <c r="O10" s="6"/>
      <c r="P10" s="6"/>
      <c r="Q10" s="6"/>
      <c r="R10" s="6"/>
      <c r="S10" s="6"/>
      <c r="U10" s="6"/>
      <c r="V10" s="6"/>
      <c r="W10" s="6"/>
      <c r="X10" s="6"/>
      <c r="Y10" s="6"/>
      <c r="Z10" s="6"/>
      <c r="AA10" s="6"/>
      <c r="AC10" s="6"/>
      <c r="AD10" s="6"/>
      <c r="AE10" s="6"/>
      <c r="AF10" s="6"/>
      <c r="AG10" s="6"/>
      <c r="AH10" s="6"/>
      <c r="AI10" s="6"/>
      <c r="AJ10" s="6"/>
      <c r="AK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15" customHeight="1" x14ac:dyDescent="0.3">
      <c r="A11" s="42">
        <v>7</v>
      </c>
      <c r="B11" s="42">
        <v>6</v>
      </c>
      <c r="C11" s="42"/>
      <c r="D11" s="42"/>
      <c r="E11" s="42">
        <v>1101</v>
      </c>
      <c r="F11" s="48">
        <v>2.4548611111111115E-2</v>
      </c>
      <c r="G11" s="41" t="s">
        <v>417</v>
      </c>
      <c r="H11" s="41" t="s">
        <v>418</v>
      </c>
      <c r="I11" s="42" t="s">
        <v>93</v>
      </c>
      <c r="J11" s="42" t="s">
        <v>76</v>
      </c>
      <c r="K11" s="42">
        <v>2</v>
      </c>
      <c r="L11" s="42" t="s">
        <v>35</v>
      </c>
      <c r="M11" s="6"/>
      <c r="N11" s="6">
        <f>$B11</f>
        <v>6</v>
      </c>
      <c r="O11" s="6"/>
      <c r="P11" s="6"/>
      <c r="Q11" s="6"/>
      <c r="R11" s="6"/>
      <c r="S11" s="6"/>
      <c r="U11" s="6"/>
      <c r="V11" s="6"/>
      <c r="W11" s="6"/>
      <c r="X11" s="6"/>
      <c r="Y11" s="6"/>
      <c r="Z11" s="6"/>
      <c r="AA11" s="6"/>
      <c r="AC11" s="6"/>
      <c r="AD11" s="6"/>
      <c r="AE11" s="6"/>
      <c r="AF11" s="6"/>
      <c r="AG11" s="6"/>
      <c r="AH11" s="6"/>
      <c r="AI11" s="6"/>
      <c r="AJ11" s="6"/>
      <c r="AK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 x14ac:dyDescent="0.3">
      <c r="A12" s="42">
        <v>8</v>
      </c>
      <c r="B12" s="42">
        <v>7</v>
      </c>
      <c r="C12" s="42"/>
      <c r="D12" s="42"/>
      <c r="E12" s="42">
        <v>895</v>
      </c>
      <c r="F12" s="48">
        <v>2.4583333333333332E-2</v>
      </c>
      <c r="G12" s="41" t="s">
        <v>419</v>
      </c>
      <c r="H12" s="41" t="s">
        <v>420</v>
      </c>
      <c r="I12" s="42" t="s">
        <v>93</v>
      </c>
      <c r="J12" s="42" t="s">
        <v>36</v>
      </c>
      <c r="K12" s="42">
        <v>2</v>
      </c>
      <c r="L12" s="42" t="s">
        <v>35</v>
      </c>
      <c r="M12" s="6"/>
      <c r="N12" s="6"/>
      <c r="O12" s="6"/>
      <c r="P12" s="6"/>
      <c r="Q12" s="6"/>
      <c r="R12" s="6"/>
      <c r="S12" s="6">
        <f>$B12</f>
        <v>7</v>
      </c>
      <c r="U12" s="6"/>
      <c r="V12" s="6"/>
      <c r="W12" s="6"/>
      <c r="X12" s="6"/>
      <c r="Y12" s="6"/>
      <c r="Z12" s="6"/>
      <c r="AA12" s="6"/>
      <c r="AC12" s="6"/>
      <c r="AD12" s="6"/>
      <c r="AE12" s="6"/>
      <c r="AF12" s="6"/>
      <c r="AG12" s="6"/>
      <c r="AH12" s="6"/>
      <c r="AI12" s="6"/>
      <c r="AJ12" s="6"/>
      <c r="AK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x14ac:dyDescent="0.3">
      <c r="A13" s="42">
        <v>9</v>
      </c>
      <c r="B13" s="42">
        <v>8</v>
      </c>
      <c r="C13" s="42">
        <v>2</v>
      </c>
      <c r="D13" s="42">
        <v>2</v>
      </c>
      <c r="E13" s="42">
        <v>893</v>
      </c>
      <c r="F13" s="48">
        <v>2.4814814814814817E-2</v>
      </c>
      <c r="G13" s="41" t="s">
        <v>506</v>
      </c>
      <c r="H13" s="41" t="s">
        <v>165</v>
      </c>
      <c r="I13" s="42" t="s">
        <v>505</v>
      </c>
      <c r="J13" s="42" t="s">
        <v>36</v>
      </c>
      <c r="K13" s="42">
        <v>2</v>
      </c>
      <c r="L13" s="42" t="s">
        <v>35</v>
      </c>
      <c r="M13" s="6"/>
      <c r="N13" s="6"/>
      <c r="O13" s="6"/>
      <c r="P13" s="6"/>
      <c r="Q13" s="6"/>
      <c r="R13" s="6"/>
      <c r="S13" s="6">
        <f>$B13</f>
        <v>8</v>
      </c>
      <c r="U13" s="6"/>
      <c r="V13" s="6"/>
      <c r="W13" s="6"/>
      <c r="X13" s="6"/>
      <c r="Y13" s="6"/>
      <c r="Z13" s="6"/>
      <c r="AA13" s="6">
        <f>$D13</f>
        <v>2</v>
      </c>
      <c r="AC13" s="6"/>
      <c r="AD13" s="6"/>
      <c r="AE13" s="6"/>
      <c r="AF13" s="6"/>
      <c r="AG13" s="6"/>
      <c r="AH13" s="6"/>
      <c r="AI13" s="6"/>
      <c r="AJ13" s="6"/>
      <c r="AK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15" customHeight="1" x14ac:dyDescent="0.3">
      <c r="A14" s="42">
        <v>10</v>
      </c>
      <c r="B14" s="42">
        <v>2</v>
      </c>
      <c r="C14" s="42"/>
      <c r="D14" s="42"/>
      <c r="E14" s="42">
        <v>1685</v>
      </c>
      <c r="F14" s="48">
        <v>2.5104166666666664E-2</v>
      </c>
      <c r="G14" s="41" t="s">
        <v>700</v>
      </c>
      <c r="H14" s="41" t="s">
        <v>701</v>
      </c>
      <c r="I14" s="42" t="s">
        <v>93</v>
      </c>
      <c r="J14" s="42" t="s">
        <v>23</v>
      </c>
      <c r="K14" s="42">
        <v>3</v>
      </c>
      <c r="L14" s="42" t="s">
        <v>35</v>
      </c>
      <c r="M14" s="6"/>
      <c r="N14" s="6"/>
      <c r="O14" s="6"/>
      <c r="P14" s="6"/>
      <c r="Q14" s="6"/>
      <c r="R14" s="6"/>
      <c r="S14" s="6"/>
      <c r="U14" s="6"/>
      <c r="V14" s="6"/>
      <c r="W14" s="6"/>
      <c r="X14" s="6"/>
      <c r="Y14" s="6"/>
      <c r="Z14" s="6"/>
      <c r="AA14" s="6"/>
      <c r="AC14" s="6"/>
      <c r="AD14" s="6"/>
      <c r="AE14" s="6"/>
      <c r="AF14" s="6"/>
      <c r="AG14" s="6"/>
      <c r="AH14" s="6"/>
      <c r="AI14" s="6">
        <f>$B14</f>
        <v>2</v>
      </c>
      <c r="AJ14" s="6"/>
      <c r="AK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ht="15" customHeight="1" x14ac:dyDescent="0.3">
      <c r="A15" s="42">
        <v>11</v>
      </c>
      <c r="B15" s="42">
        <v>9</v>
      </c>
      <c r="C15" s="42"/>
      <c r="D15" s="42"/>
      <c r="E15" s="42">
        <v>1232</v>
      </c>
      <c r="F15" s="48">
        <v>2.5162037037037038E-2</v>
      </c>
      <c r="G15" s="41" t="s">
        <v>421</v>
      </c>
      <c r="H15" s="41" t="s">
        <v>422</v>
      </c>
      <c r="I15" s="42" t="s">
        <v>93</v>
      </c>
      <c r="J15" s="42" t="s">
        <v>32</v>
      </c>
      <c r="K15" s="42">
        <v>2</v>
      </c>
      <c r="L15" s="42" t="s">
        <v>35</v>
      </c>
      <c r="M15" s="6"/>
      <c r="N15" s="6"/>
      <c r="O15" s="6"/>
      <c r="P15" s="6">
        <f>$B15</f>
        <v>9</v>
      </c>
      <c r="Q15" s="6"/>
      <c r="R15" s="6"/>
      <c r="S15" s="6"/>
      <c r="U15" s="6"/>
      <c r="V15" s="6"/>
      <c r="W15" s="6"/>
      <c r="X15" s="6"/>
      <c r="Y15" s="6"/>
      <c r="Z15" s="6"/>
      <c r="AA15" s="6"/>
      <c r="AC15" s="6"/>
      <c r="AD15" s="6"/>
      <c r="AE15" s="6"/>
      <c r="AF15" s="6"/>
      <c r="AG15" s="6"/>
      <c r="AH15" s="6"/>
      <c r="AI15" s="6"/>
      <c r="AJ15" s="6"/>
      <c r="AK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ht="15" customHeight="1" x14ac:dyDescent="0.3">
      <c r="A16" s="42">
        <v>12</v>
      </c>
      <c r="B16" s="42">
        <v>10</v>
      </c>
      <c r="C16" s="42"/>
      <c r="D16" s="42"/>
      <c r="E16" s="42">
        <v>1139</v>
      </c>
      <c r="F16" s="48">
        <v>2.5185185185185185E-2</v>
      </c>
      <c r="G16" s="41" t="s">
        <v>423</v>
      </c>
      <c r="H16" s="41" t="s">
        <v>424</v>
      </c>
      <c r="I16" s="42" t="s">
        <v>93</v>
      </c>
      <c r="J16" s="42" t="s">
        <v>76</v>
      </c>
      <c r="K16" s="42">
        <v>2</v>
      </c>
      <c r="L16" s="42" t="s">
        <v>35</v>
      </c>
      <c r="M16" s="6"/>
      <c r="N16" s="6">
        <f>$B16</f>
        <v>10</v>
      </c>
      <c r="O16" s="6"/>
      <c r="P16" s="6"/>
      <c r="Q16" s="6"/>
      <c r="R16" s="6"/>
      <c r="S16" s="6"/>
      <c r="U16" s="6"/>
      <c r="V16" s="6"/>
      <c r="W16" s="6"/>
      <c r="X16" s="6"/>
      <c r="Y16" s="6"/>
      <c r="Z16" s="6"/>
      <c r="AA16" s="6"/>
      <c r="AC16" s="6"/>
      <c r="AD16" s="6"/>
      <c r="AE16" s="6"/>
      <c r="AF16" s="6"/>
      <c r="AG16" s="6"/>
      <c r="AH16" s="6"/>
      <c r="AI16" s="6"/>
      <c r="AJ16" s="6"/>
      <c r="AK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 x14ac:dyDescent="0.3">
      <c r="A17" s="42">
        <v>13</v>
      </c>
      <c r="B17" s="42">
        <v>3</v>
      </c>
      <c r="C17" s="42"/>
      <c r="D17" s="42"/>
      <c r="E17" s="42">
        <v>1822</v>
      </c>
      <c r="F17" s="48">
        <v>2.5312500000000002E-2</v>
      </c>
      <c r="G17" s="41" t="s">
        <v>702</v>
      </c>
      <c r="H17" s="41" t="s">
        <v>221</v>
      </c>
      <c r="I17" s="42" t="s">
        <v>93</v>
      </c>
      <c r="J17" s="42" t="s">
        <v>18</v>
      </c>
      <c r="K17" s="42">
        <v>3</v>
      </c>
      <c r="L17" s="42" t="s">
        <v>35</v>
      </c>
      <c r="M17" s="6"/>
      <c r="N17" s="6"/>
      <c r="O17" s="6"/>
      <c r="P17" s="6"/>
      <c r="Q17" s="6"/>
      <c r="R17" s="6"/>
      <c r="S17" s="6"/>
      <c r="U17" s="6"/>
      <c r="V17" s="6"/>
      <c r="W17" s="6"/>
      <c r="X17" s="6"/>
      <c r="Y17" s="6"/>
      <c r="Z17" s="6"/>
      <c r="AA17" s="6"/>
      <c r="AC17" s="6"/>
      <c r="AD17" s="6">
        <f>$B17</f>
        <v>3</v>
      </c>
      <c r="AE17" s="6"/>
      <c r="AF17" s="6"/>
      <c r="AG17" s="6"/>
      <c r="AH17" s="6"/>
      <c r="AI17" s="6"/>
      <c r="AJ17" s="6"/>
      <c r="AK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 x14ac:dyDescent="0.3">
      <c r="A18" s="42">
        <v>14</v>
      </c>
      <c r="B18" s="42">
        <v>11</v>
      </c>
      <c r="C18" s="42">
        <v>1</v>
      </c>
      <c r="D18" s="42">
        <v>3</v>
      </c>
      <c r="E18" s="42">
        <v>894</v>
      </c>
      <c r="F18" s="48">
        <v>2.5347222222222219E-2</v>
      </c>
      <c r="G18" s="41" t="s">
        <v>506</v>
      </c>
      <c r="H18" s="41" t="s">
        <v>507</v>
      </c>
      <c r="I18" s="42" t="s">
        <v>508</v>
      </c>
      <c r="J18" s="42" t="s">
        <v>36</v>
      </c>
      <c r="K18" s="42">
        <v>2</v>
      </c>
      <c r="L18" s="42" t="s">
        <v>35</v>
      </c>
      <c r="M18" s="6"/>
      <c r="N18" s="6"/>
      <c r="O18" s="6"/>
      <c r="P18" s="6"/>
      <c r="Q18" s="6"/>
      <c r="R18" s="6"/>
      <c r="S18" s="6">
        <f>$B18</f>
        <v>11</v>
      </c>
      <c r="U18" s="6"/>
      <c r="V18" s="6"/>
      <c r="W18" s="6"/>
      <c r="X18" s="6"/>
      <c r="Y18" s="6"/>
      <c r="Z18" s="6"/>
      <c r="AA18" s="6">
        <f>$D18</f>
        <v>3</v>
      </c>
      <c r="AC18" s="6"/>
      <c r="AD18" s="6"/>
      <c r="AE18" s="6"/>
      <c r="AF18" s="6"/>
      <c r="AG18" s="6"/>
      <c r="AH18" s="6"/>
      <c r="AI18" s="6"/>
      <c r="AJ18" s="6"/>
      <c r="AK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 x14ac:dyDescent="0.3">
      <c r="A19" s="42">
        <v>15</v>
      </c>
      <c r="B19" s="42">
        <v>12</v>
      </c>
      <c r="C19" s="42">
        <v>3</v>
      </c>
      <c r="D19" s="42">
        <v>4</v>
      </c>
      <c r="E19" s="42">
        <v>983</v>
      </c>
      <c r="F19" s="48">
        <v>2.5416666666666667E-2</v>
      </c>
      <c r="G19" s="41" t="s">
        <v>509</v>
      </c>
      <c r="H19" s="41" t="s">
        <v>510</v>
      </c>
      <c r="I19" s="42" t="s">
        <v>505</v>
      </c>
      <c r="J19" s="42" t="s">
        <v>77</v>
      </c>
      <c r="K19" s="42">
        <v>2</v>
      </c>
      <c r="L19" s="42" t="s">
        <v>35</v>
      </c>
      <c r="M19" s="6"/>
      <c r="N19" s="6"/>
      <c r="O19" s="6"/>
      <c r="P19" s="6"/>
      <c r="Q19" s="6"/>
      <c r="R19" s="6">
        <f>$B19</f>
        <v>12</v>
      </c>
      <c r="S19" s="6"/>
      <c r="U19" s="6"/>
      <c r="V19" s="6"/>
      <c r="W19" s="6"/>
      <c r="X19" s="6"/>
      <c r="Y19" s="6"/>
      <c r="Z19" s="6">
        <f>$D19</f>
        <v>4</v>
      </c>
      <c r="AA19" s="6"/>
      <c r="AC19" s="6"/>
      <c r="AD19" s="6"/>
      <c r="AE19" s="6"/>
      <c r="AF19" s="6"/>
      <c r="AG19" s="6"/>
      <c r="AH19" s="6"/>
      <c r="AI19" s="6"/>
      <c r="AJ19" s="6"/>
      <c r="AK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5" customHeight="1" x14ac:dyDescent="0.3">
      <c r="A20" s="42">
        <v>16</v>
      </c>
      <c r="B20" s="42">
        <v>13</v>
      </c>
      <c r="C20" s="42">
        <v>4</v>
      </c>
      <c r="D20" s="42">
        <v>5</v>
      </c>
      <c r="E20" s="42">
        <v>922</v>
      </c>
      <c r="F20" s="48">
        <v>2.5439814814814814E-2</v>
      </c>
      <c r="G20" s="41" t="s">
        <v>511</v>
      </c>
      <c r="H20" s="41" t="s">
        <v>512</v>
      </c>
      <c r="I20" s="42" t="s">
        <v>505</v>
      </c>
      <c r="J20" s="42" t="s">
        <v>36</v>
      </c>
      <c r="K20" s="42">
        <v>2</v>
      </c>
      <c r="L20" s="42" t="s">
        <v>35</v>
      </c>
      <c r="M20" s="6"/>
      <c r="N20" s="6"/>
      <c r="O20" s="6"/>
      <c r="P20" s="6"/>
      <c r="Q20" s="6"/>
      <c r="R20" s="6"/>
      <c r="S20" s="6">
        <f>$B20</f>
        <v>13</v>
      </c>
      <c r="U20" s="6"/>
      <c r="V20" s="6"/>
      <c r="W20" s="6"/>
      <c r="X20" s="6"/>
      <c r="Y20" s="6"/>
      <c r="Z20" s="6"/>
      <c r="AA20" s="6">
        <f>$D20</f>
        <v>5</v>
      </c>
      <c r="AC20" s="6"/>
      <c r="AD20" s="6"/>
      <c r="AE20" s="6"/>
      <c r="AF20" s="6"/>
      <c r="AG20" s="6"/>
      <c r="AH20" s="6"/>
      <c r="AI20" s="6"/>
      <c r="AJ20" s="6"/>
      <c r="AK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 x14ac:dyDescent="0.3">
      <c r="A21" s="42">
        <v>17</v>
      </c>
      <c r="B21" s="42">
        <v>14</v>
      </c>
      <c r="C21" s="42"/>
      <c r="D21" s="42"/>
      <c r="E21" s="42">
        <v>927</v>
      </c>
      <c r="F21" s="48">
        <v>2.5486111111111112E-2</v>
      </c>
      <c r="G21" s="41" t="s">
        <v>425</v>
      </c>
      <c r="H21" s="41" t="s">
        <v>426</v>
      </c>
      <c r="I21" s="42" t="s">
        <v>93</v>
      </c>
      <c r="J21" s="42" t="s">
        <v>36</v>
      </c>
      <c r="K21" s="42">
        <v>2</v>
      </c>
      <c r="L21" s="42" t="s">
        <v>35</v>
      </c>
      <c r="M21" s="6"/>
      <c r="N21" s="6"/>
      <c r="O21" s="6"/>
      <c r="P21" s="6"/>
      <c r="Q21" s="6"/>
      <c r="R21" s="6"/>
      <c r="S21" s="6">
        <f>$B21</f>
        <v>14</v>
      </c>
      <c r="U21" s="6"/>
      <c r="V21" s="6"/>
      <c r="W21" s="6"/>
      <c r="X21" s="6"/>
      <c r="Y21" s="6"/>
      <c r="Z21" s="6"/>
      <c r="AA21" s="6"/>
      <c r="AC21" s="6"/>
      <c r="AD21" s="6"/>
      <c r="AE21" s="6"/>
      <c r="AF21" s="6"/>
      <c r="AG21" s="6"/>
      <c r="AH21" s="6"/>
      <c r="AI21" s="6"/>
      <c r="AJ21" s="6"/>
      <c r="AK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5" customHeight="1" x14ac:dyDescent="0.3">
      <c r="A22" s="42">
        <v>18</v>
      </c>
      <c r="B22" s="42">
        <v>15</v>
      </c>
      <c r="C22" s="42">
        <v>5</v>
      </c>
      <c r="D22" s="42">
        <v>6</v>
      </c>
      <c r="E22" s="42">
        <v>946</v>
      </c>
      <c r="F22" s="48">
        <v>2.5497685185185189E-2</v>
      </c>
      <c r="G22" s="41" t="s">
        <v>444</v>
      </c>
      <c r="H22" s="41" t="s">
        <v>513</v>
      </c>
      <c r="I22" s="42" t="s">
        <v>505</v>
      </c>
      <c r="J22" s="42" t="s">
        <v>77</v>
      </c>
      <c r="K22" s="42">
        <v>2</v>
      </c>
      <c r="L22" s="42" t="s">
        <v>35</v>
      </c>
      <c r="M22" s="6"/>
      <c r="N22" s="6"/>
      <c r="O22" s="6"/>
      <c r="P22" s="6"/>
      <c r="Q22" s="6"/>
      <c r="R22" s="6">
        <f>$B22</f>
        <v>15</v>
      </c>
      <c r="S22" s="6"/>
      <c r="U22" s="6"/>
      <c r="V22" s="6"/>
      <c r="W22" s="6"/>
      <c r="X22" s="6"/>
      <c r="Y22" s="6"/>
      <c r="Z22" s="6">
        <f>$D22</f>
        <v>6</v>
      </c>
      <c r="AA22" s="6"/>
      <c r="AC22" s="6"/>
      <c r="AD22" s="6"/>
      <c r="AE22" s="6"/>
      <c r="AF22" s="6"/>
      <c r="AG22" s="6"/>
      <c r="AH22" s="6"/>
      <c r="AI22" s="6"/>
      <c r="AJ22" s="6"/>
      <c r="AK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ht="15" customHeight="1" x14ac:dyDescent="0.3">
      <c r="A23" s="42">
        <v>19</v>
      </c>
      <c r="B23" s="42">
        <v>16</v>
      </c>
      <c r="C23" s="42"/>
      <c r="D23" s="42"/>
      <c r="E23" s="42">
        <v>1507</v>
      </c>
      <c r="F23" s="48">
        <v>2.5520833333333336E-2</v>
      </c>
      <c r="G23" s="41" t="s">
        <v>427</v>
      </c>
      <c r="H23" s="41" t="s">
        <v>103</v>
      </c>
      <c r="I23" s="42" t="s">
        <v>93</v>
      </c>
      <c r="J23" s="42" t="s">
        <v>27</v>
      </c>
      <c r="K23" s="42">
        <v>2</v>
      </c>
      <c r="L23" s="42" t="s">
        <v>35</v>
      </c>
      <c r="M23" s="6"/>
      <c r="N23" s="6"/>
      <c r="O23" s="6"/>
      <c r="P23" s="6"/>
      <c r="Q23" s="6">
        <f>$B23</f>
        <v>16</v>
      </c>
      <c r="R23" s="6"/>
      <c r="S23" s="6"/>
      <c r="U23" s="6"/>
      <c r="V23" s="6"/>
      <c r="W23" s="6"/>
      <c r="X23" s="6"/>
      <c r="Y23" s="6"/>
      <c r="Z23" s="6"/>
      <c r="AA23" s="6"/>
      <c r="AC23" s="6"/>
      <c r="AD23" s="6"/>
      <c r="AE23" s="6"/>
      <c r="AF23" s="6"/>
      <c r="AG23" s="6"/>
      <c r="AH23" s="6"/>
      <c r="AI23" s="6"/>
      <c r="AJ23" s="6"/>
      <c r="AK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5" customHeight="1" x14ac:dyDescent="0.3">
      <c r="A24" s="42">
        <v>20</v>
      </c>
      <c r="B24" s="42">
        <v>17</v>
      </c>
      <c r="C24" s="42">
        <v>6</v>
      </c>
      <c r="D24" s="42">
        <v>7</v>
      </c>
      <c r="E24" s="42">
        <v>935</v>
      </c>
      <c r="F24" s="48">
        <v>2.5613425925925925E-2</v>
      </c>
      <c r="G24" s="41" t="s">
        <v>514</v>
      </c>
      <c r="H24" s="41" t="s">
        <v>515</v>
      </c>
      <c r="I24" s="42" t="s">
        <v>505</v>
      </c>
      <c r="J24" s="42" t="s">
        <v>36</v>
      </c>
      <c r="K24" s="42">
        <v>2</v>
      </c>
      <c r="L24" s="42" t="s">
        <v>35</v>
      </c>
      <c r="M24" s="6"/>
      <c r="N24" s="6"/>
      <c r="O24" s="6"/>
      <c r="P24" s="6"/>
      <c r="Q24" s="6"/>
      <c r="R24" s="6"/>
      <c r="S24" s="6">
        <f>$B24</f>
        <v>17</v>
      </c>
      <c r="U24" s="6"/>
      <c r="V24" s="6"/>
      <c r="W24" s="6"/>
      <c r="X24" s="6"/>
      <c r="Y24" s="6"/>
      <c r="Z24" s="6"/>
      <c r="AA24" s="6">
        <f>$D24</f>
        <v>7</v>
      </c>
      <c r="AC24" s="6"/>
      <c r="AD24" s="6"/>
      <c r="AE24" s="6"/>
      <c r="AF24" s="6"/>
      <c r="AG24" s="6"/>
      <c r="AH24" s="6"/>
      <c r="AI24" s="6"/>
      <c r="AJ24" s="6"/>
      <c r="AK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ht="15" customHeight="1" x14ac:dyDescent="0.3">
      <c r="A25" s="42">
        <v>21</v>
      </c>
      <c r="B25" s="42">
        <v>18</v>
      </c>
      <c r="C25" s="42">
        <v>7</v>
      </c>
      <c r="D25" s="42">
        <v>8</v>
      </c>
      <c r="E25" s="42">
        <v>910</v>
      </c>
      <c r="F25" s="48">
        <v>2.5810185185185183E-2</v>
      </c>
      <c r="G25" s="41" t="s">
        <v>516</v>
      </c>
      <c r="H25" s="41" t="s">
        <v>517</v>
      </c>
      <c r="I25" s="42" t="s">
        <v>505</v>
      </c>
      <c r="J25" s="42" t="s">
        <v>36</v>
      </c>
      <c r="K25" s="42">
        <v>2</v>
      </c>
      <c r="L25" s="42" t="s">
        <v>35</v>
      </c>
      <c r="M25" s="6"/>
      <c r="N25" s="6"/>
      <c r="O25" s="6"/>
      <c r="P25" s="6"/>
      <c r="Q25" s="6"/>
      <c r="R25" s="6"/>
      <c r="S25" s="6">
        <f>$B25</f>
        <v>18</v>
      </c>
      <c r="U25" s="6"/>
      <c r="V25" s="6"/>
      <c r="W25" s="6"/>
      <c r="X25" s="6"/>
      <c r="Y25" s="6"/>
      <c r="Z25" s="6"/>
      <c r="AA25" s="6">
        <f>$D25</f>
        <v>8</v>
      </c>
      <c r="AC25" s="6"/>
      <c r="AD25" s="6"/>
      <c r="AE25" s="6"/>
      <c r="AF25" s="6"/>
      <c r="AG25" s="6"/>
      <c r="AH25" s="6"/>
      <c r="AI25" s="6"/>
      <c r="AJ25" s="6"/>
      <c r="AK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ht="15" customHeight="1" x14ac:dyDescent="0.3">
      <c r="A26" s="42">
        <v>22</v>
      </c>
      <c r="B26" s="42">
        <v>19</v>
      </c>
      <c r="C26" s="42">
        <v>8</v>
      </c>
      <c r="D26" s="42">
        <v>9</v>
      </c>
      <c r="E26" s="42">
        <v>902</v>
      </c>
      <c r="F26" s="48">
        <v>2.5902777777777775E-2</v>
      </c>
      <c r="G26" s="41" t="s">
        <v>518</v>
      </c>
      <c r="H26" s="41" t="s">
        <v>400</v>
      </c>
      <c r="I26" s="42" t="s">
        <v>505</v>
      </c>
      <c r="J26" s="42" t="s">
        <v>36</v>
      </c>
      <c r="K26" s="42">
        <v>2</v>
      </c>
      <c r="L26" s="42" t="s">
        <v>35</v>
      </c>
      <c r="M26" s="6"/>
      <c r="N26" s="6"/>
      <c r="O26" s="6"/>
      <c r="P26" s="6"/>
      <c r="Q26" s="6"/>
      <c r="R26" s="6"/>
      <c r="S26" s="6">
        <f>$B26</f>
        <v>19</v>
      </c>
      <c r="U26" s="6"/>
      <c r="V26" s="6"/>
      <c r="W26" s="6"/>
      <c r="X26" s="6"/>
      <c r="Y26" s="6"/>
      <c r="Z26" s="6"/>
      <c r="AA26" s="6">
        <f>$D26</f>
        <v>9</v>
      </c>
      <c r="AC26" s="6"/>
      <c r="AD26" s="6"/>
      <c r="AE26" s="6"/>
      <c r="AF26" s="6"/>
      <c r="AG26" s="6"/>
      <c r="AH26" s="6"/>
      <c r="AI26" s="6"/>
      <c r="AJ26" s="6"/>
      <c r="AK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15" customHeight="1" x14ac:dyDescent="0.3">
      <c r="A27" s="42">
        <v>23</v>
      </c>
      <c r="B27" s="42">
        <v>20</v>
      </c>
      <c r="C27" s="42"/>
      <c r="D27" s="42"/>
      <c r="E27" s="42">
        <v>1203</v>
      </c>
      <c r="F27" s="48">
        <v>2.5949074074074072E-2</v>
      </c>
      <c r="G27" s="41" t="s">
        <v>427</v>
      </c>
      <c r="H27" s="41" t="s">
        <v>428</v>
      </c>
      <c r="I27" s="42" t="s">
        <v>93</v>
      </c>
      <c r="J27" s="42" t="s">
        <v>32</v>
      </c>
      <c r="K27" s="42">
        <v>2</v>
      </c>
      <c r="L27" s="42" t="s">
        <v>35</v>
      </c>
      <c r="M27" s="6"/>
      <c r="N27" s="6"/>
      <c r="O27" s="6"/>
      <c r="P27" s="6">
        <f>$B27</f>
        <v>20</v>
      </c>
      <c r="Q27" s="6"/>
      <c r="R27" s="6"/>
      <c r="S27" s="6"/>
      <c r="U27" s="6"/>
      <c r="V27" s="6"/>
      <c r="W27" s="6"/>
      <c r="X27" s="6"/>
      <c r="Y27" s="6"/>
      <c r="Z27" s="6"/>
      <c r="AA27" s="6"/>
      <c r="AC27" s="6"/>
      <c r="AD27" s="6"/>
      <c r="AE27" s="6"/>
      <c r="AF27" s="6"/>
      <c r="AG27" s="6"/>
      <c r="AH27" s="6"/>
      <c r="AI27" s="6"/>
      <c r="AJ27" s="6"/>
      <c r="AK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 x14ac:dyDescent="0.3">
      <c r="A28" s="42">
        <v>24</v>
      </c>
      <c r="B28" s="42">
        <v>21</v>
      </c>
      <c r="C28" s="42">
        <v>9</v>
      </c>
      <c r="D28" s="42">
        <v>10</v>
      </c>
      <c r="E28" s="42">
        <v>1191</v>
      </c>
      <c r="F28" s="48">
        <v>2.6006944444444447E-2</v>
      </c>
      <c r="G28" s="41" t="s">
        <v>519</v>
      </c>
      <c r="H28" s="41" t="s">
        <v>520</v>
      </c>
      <c r="I28" s="42" t="s">
        <v>505</v>
      </c>
      <c r="J28" s="42" t="s">
        <v>32</v>
      </c>
      <c r="K28" s="42">
        <v>2</v>
      </c>
      <c r="L28" s="42" t="s">
        <v>35</v>
      </c>
      <c r="M28" s="6"/>
      <c r="N28" s="6"/>
      <c r="O28" s="6"/>
      <c r="P28" s="6">
        <f>$B28</f>
        <v>21</v>
      </c>
      <c r="Q28" s="6"/>
      <c r="R28" s="6"/>
      <c r="S28" s="6"/>
      <c r="U28" s="6"/>
      <c r="V28" s="6"/>
      <c r="W28" s="6"/>
      <c r="X28" s="6">
        <f>$D28</f>
        <v>10</v>
      </c>
      <c r="Y28" s="6"/>
      <c r="Z28" s="6"/>
      <c r="AA28" s="6"/>
      <c r="AC28" s="6"/>
      <c r="AD28" s="6"/>
      <c r="AE28" s="6"/>
      <c r="AF28" s="6"/>
      <c r="AG28" s="6"/>
      <c r="AH28" s="6"/>
      <c r="AI28" s="6"/>
      <c r="AJ28" s="6"/>
      <c r="AK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 x14ac:dyDescent="0.3">
      <c r="A29" s="42">
        <v>25</v>
      </c>
      <c r="B29" s="42">
        <v>4</v>
      </c>
      <c r="C29" s="42"/>
      <c r="D29" s="42"/>
      <c r="E29" s="42">
        <v>1686</v>
      </c>
      <c r="F29" s="48">
        <v>2.6087962962962966E-2</v>
      </c>
      <c r="G29" s="41" t="s">
        <v>703</v>
      </c>
      <c r="H29" s="41" t="s">
        <v>704</v>
      </c>
      <c r="I29" s="42" t="s">
        <v>93</v>
      </c>
      <c r="J29" s="42" t="s">
        <v>23</v>
      </c>
      <c r="K29" s="42">
        <v>3</v>
      </c>
      <c r="L29" s="42" t="s">
        <v>35</v>
      </c>
      <c r="M29" s="6"/>
      <c r="N29" s="6"/>
      <c r="O29" s="6"/>
      <c r="P29" s="6"/>
      <c r="Q29" s="6"/>
      <c r="R29" s="6"/>
      <c r="S29" s="6"/>
      <c r="U29" s="6"/>
      <c r="V29" s="6"/>
      <c r="W29" s="6"/>
      <c r="X29" s="6"/>
      <c r="Y29" s="6"/>
      <c r="Z29" s="6"/>
      <c r="AA29" s="6"/>
      <c r="AC29" s="6"/>
      <c r="AD29" s="6"/>
      <c r="AE29" s="6"/>
      <c r="AF29" s="6"/>
      <c r="AG29" s="6"/>
      <c r="AH29" s="6"/>
      <c r="AI29" s="6">
        <f>$B29</f>
        <v>4</v>
      </c>
      <c r="AJ29" s="6"/>
      <c r="AK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ht="15" customHeight="1" x14ac:dyDescent="0.3">
      <c r="A30" s="42">
        <v>26</v>
      </c>
      <c r="B30" s="42">
        <v>5</v>
      </c>
      <c r="C30" s="42"/>
      <c r="D30" s="42"/>
      <c r="E30" s="42">
        <v>1667</v>
      </c>
      <c r="F30" s="48">
        <v>2.6157407407407407E-2</v>
      </c>
      <c r="G30" s="41" t="s">
        <v>494</v>
      </c>
      <c r="H30" s="41" t="s">
        <v>705</v>
      </c>
      <c r="I30" s="42" t="s">
        <v>93</v>
      </c>
      <c r="J30" s="42" t="s">
        <v>23</v>
      </c>
      <c r="K30" s="42">
        <v>3</v>
      </c>
      <c r="L30" s="42" t="s">
        <v>35</v>
      </c>
      <c r="M30" s="6"/>
      <c r="N30" s="6"/>
      <c r="O30" s="6"/>
      <c r="P30" s="6"/>
      <c r="Q30" s="6"/>
      <c r="R30" s="6"/>
      <c r="S30" s="6"/>
      <c r="U30" s="6"/>
      <c r="V30" s="6"/>
      <c r="W30" s="6"/>
      <c r="X30" s="6"/>
      <c r="Y30" s="6"/>
      <c r="Z30" s="6"/>
      <c r="AA30" s="6"/>
      <c r="AC30" s="6"/>
      <c r="AD30" s="6"/>
      <c r="AE30" s="6"/>
      <c r="AF30" s="6"/>
      <c r="AG30" s="6"/>
      <c r="AH30" s="6"/>
      <c r="AI30" s="6">
        <f>$B30</f>
        <v>5</v>
      </c>
      <c r="AJ30" s="6"/>
      <c r="AK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15" customHeight="1" x14ac:dyDescent="0.3">
      <c r="A31" s="42">
        <v>27</v>
      </c>
      <c r="B31" s="42">
        <v>6</v>
      </c>
      <c r="C31" s="42">
        <v>1</v>
      </c>
      <c r="D31" s="42">
        <v>1</v>
      </c>
      <c r="E31" s="42">
        <v>1769</v>
      </c>
      <c r="F31" s="48">
        <v>2.6168981481481477E-2</v>
      </c>
      <c r="G31" s="41" t="s">
        <v>466</v>
      </c>
      <c r="H31" s="41" t="s">
        <v>739</v>
      </c>
      <c r="I31" s="42" t="s">
        <v>505</v>
      </c>
      <c r="J31" s="42" t="s">
        <v>21</v>
      </c>
      <c r="K31" s="42">
        <v>3</v>
      </c>
      <c r="L31" s="42" t="s">
        <v>35</v>
      </c>
      <c r="M31" s="6"/>
      <c r="N31" s="6"/>
      <c r="O31" s="6"/>
      <c r="P31" s="6"/>
      <c r="Q31" s="6"/>
      <c r="R31" s="6"/>
      <c r="S31" s="6"/>
      <c r="U31" s="6"/>
      <c r="V31" s="6"/>
      <c r="W31" s="6"/>
      <c r="X31" s="6"/>
      <c r="Y31" s="6"/>
      <c r="Z31" s="6"/>
      <c r="AA31" s="6"/>
      <c r="AC31" s="6"/>
      <c r="AD31" s="6"/>
      <c r="AE31" s="6"/>
      <c r="AF31" s="6">
        <f>$B31</f>
        <v>6</v>
      </c>
      <c r="AG31" s="6"/>
      <c r="AH31" s="6"/>
      <c r="AI31" s="6"/>
      <c r="AJ31" s="6"/>
      <c r="AK31" s="6"/>
      <c r="AM31" s="6"/>
      <c r="AN31" s="6"/>
      <c r="AO31" s="6"/>
      <c r="AP31" s="6">
        <f>$D31</f>
        <v>1</v>
      </c>
      <c r="AQ31" s="6"/>
      <c r="AR31" s="6"/>
      <c r="AS31" s="6"/>
      <c r="AT31" s="6"/>
      <c r="AU31" s="6"/>
    </row>
    <row r="32" spans="1:47" ht="15" customHeight="1" x14ac:dyDescent="0.3">
      <c r="A32" s="42">
        <v>28</v>
      </c>
      <c r="B32" s="42">
        <v>22</v>
      </c>
      <c r="C32" s="42">
        <v>2</v>
      </c>
      <c r="D32" s="42">
        <v>11</v>
      </c>
      <c r="E32" s="42">
        <v>1178</v>
      </c>
      <c r="F32" s="48">
        <v>2.6203703703703705E-2</v>
      </c>
      <c r="G32" s="41" t="s">
        <v>386</v>
      </c>
      <c r="H32" s="41" t="s">
        <v>521</v>
      </c>
      <c r="I32" s="42" t="s">
        <v>508</v>
      </c>
      <c r="J32" s="42" t="s">
        <v>32</v>
      </c>
      <c r="K32" s="42">
        <v>2</v>
      </c>
      <c r="L32" s="42" t="s">
        <v>35</v>
      </c>
      <c r="M32" s="6"/>
      <c r="N32" s="6"/>
      <c r="O32" s="6"/>
      <c r="P32" s="6">
        <f>$B32</f>
        <v>22</v>
      </c>
      <c r="Q32" s="6"/>
      <c r="R32" s="6"/>
      <c r="S32" s="6"/>
      <c r="U32" s="6"/>
      <c r="V32" s="6"/>
      <c r="W32" s="6"/>
      <c r="X32" s="6">
        <f>$D32</f>
        <v>11</v>
      </c>
      <c r="Y32" s="6"/>
      <c r="Z32" s="6"/>
      <c r="AA32" s="6"/>
      <c r="AC32" s="6"/>
      <c r="AD32" s="6"/>
      <c r="AE32" s="6"/>
      <c r="AF32" s="6"/>
      <c r="AG32" s="6"/>
      <c r="AH32" s="6"/>
      <c r="AI32" s="6"/>
      <c r="AJ32" s="6"/>
      <c r="AK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ht="15" customHeight="1" x14ac:dyDescent="0.3">
      <c r="A33" s="42">
        <v>29</v>
      </c>
      <c r="B33" s="42">
        <v>23</v>
      </c>
      <c r="C33" s="42"/>
      <c r="D33" s="42"/>
      <c r="E33" s="42">
        <v>877</v>
      </c>
      <c r="F33" s="48">
        <v>2.6226851851851852E-2</v>
      </c>
      <c r="G33" s="41" t="s">
        <v>429</v>
      </c>
      <c r="H33" s="41" t="s">
        <v>430</v>
      </c>
      <c r="I33" s="42" t="s">
        <v>93</v>
      </c>
      <c r="J33" s="42" t="s">
        <v>36</v>
      </c>
      <c r="K33" s="42">
        <v>2</v>
      </c>
      <c r="L33" s="42" t="s">
        <v>35</v>
      </c>
      <c r="M33" s="6"/>
      <c r="N33" s="6"/>
      <c r="O33" s="6"/>
      <c r="P33" s="6"/>
      <c r="Q33" s="6"/>
      <c r="R33" s="6"/>
      <c r="S33" s="6">
        <f>$B33</f>
        <v>23</v>
      </c>
      <c r="U33" s="6"/>
      <c r="V33" s="6"/>
      <c r="W33" s="6"/>
      <c r="X33" s="6"/>
      <c r="Y33" s="6"/>
      <c r="Z33" s="6"/>
      <c r="AA33" s="6"/>
      <c r="AC33" s="6"/>
      <c r="AD33" s="6"/>
      <c r="AE33" s="6"/>
      <c r="AF33" s="6"/>
      <c r="AG33" s="6"/>
      <c r="AH33" s="6"/>
      <c r="AI33" s="6"/>
      <c r="AJ33" s="6"/>
      <c r="AK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 x14ac:dyDescent="0.3">
      <c r="A34" s="42">
        <v>30</v>
      </c>
      <c r="B34" s="42">
        <v>24</v>
      </c>
      <c r="C34" s="42"/>
      <c r="D34" s="42"/>
      <c r="E34" s="42">
        <v>1133</v>
      </c>
      <c r="F34" s="48">
        <v>2.6261574074074076E-2</v>
      </c>
      <c r="G34" s="41" t="s">
        <v>431</v>
      </c>
      <c r="H34" s="41" t="s">
        <v>432</v>
      </c>
      <c r="I34" s="42" t="s">
        <v>93</v>
      </c>
      <c r="J34" s="42" t="s">
        <v>76</v>
      </c>
      <c r="K34" s="42">
        <v>2</v>
      </c>
      <c r="L34" s="42" t="s">
        <v>35</v>
      </c>
      <c r="M34" s="6"/>
      <c r="N34" s="6">
        <f>$B34</f>
        <v>24</v>
      </c>
      <c r="O34" s="6"/>
      <c r="P34" s="6"/>
      <c r="Q34" s="6"/>
      <c r="R34" s="6"/>
      <c r="S34" s="6"/>
      <c r="U34" s="6"/>
      <c r="V34" s="6"/>
      <c r="W34" s="6"/>
      <c r="X34" s="6"/>
      <c r="Y34" s="6"/>
      <c r="Z34" s="6"/>
      <c r="AA34" s="6"/>
      <c r="AC34" s="6"/>
      <c r="AD34" s="6"/>
      <c r="AE34" s="6"/>
      <c r="AF34" s="6"/>
      <c r="AG34" s="6"/>
      <c r="AH34" s="6"/>
      <c r="AI34" s="6"/>
      <c r="AJ34" s="6"/>
      <c r="AK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ht="15" customHeight="1" x14ac:dyDescent="0.3">
      <c r="A35" s="42">
        <v>31</v>
      </c>
      <c r="B35" s="42">
        <v>25</v>
      </c>
      <c r="C35" s="42">
        <v>10</v>
      </c>
      <c r="D35" s="42">
        <v>12</v>
      </c>
      <c r="E35" s="42">
        <v>957</v>
      </c>
      <c r="F35" s="48">
        <v>2.6261574074074076E-2</v>
      </c>
      <c r="G35" s="41" t="s">
        <v>522</v>
      </c>
      <c r="H35" s="41" t="s">
        <v>463</v>
      </c>
      <c r="I35" s="42" t="s">
        <v>505</v>
      </c>
      <c r="J35" s="42" t="s">
        <v>77</v>
      </c>
      <c r="K35" s="42">
        <v>2</v>
      </c>
      <c r="L35" s="42" t="s">
        <v>35</v>
      </c>
      <c r="M35" s="6"/>
      <c r="N35" s="6"/>
      <c r="O35" s="6"/>
      <c r="P35" s="6"/>
      <c r="Q35" s="6"/>
      <c r="R35" s="6">
        <f>$B35</f>
        <v>25</v>
      </c>
      <c r="S35" s="6"/>
      <c r="U35" s="6"/>
      <c r="V35" s="6"/>
      <c r="W35" s="6"/>
      <c r="X35" s="6"/>
      <c r="Y35" s="6"/>
      <c r="Z35" s="6">
        <f>$D35</f>
        <v>12</v>
      </c>
      <c r="AA35" s="6"/>
      <c r="AC35" s="6"/>
      <c r="AD35" s="6"/>
      <c r="AE35" s="6"/>
      <c r="AF35" s="6"/>
      <c r="AG35" s="6"/>
      <c r="AH35" s="6"/>
      <c r="AI35" s="6"/>
      <c r="AJ35" s="6"/>
      <c r="AK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ht="15" customHeight="1" x14ac:dyDescent="0.3">
      <c r="A36" s="42">
        <v>32</v>
      </c>
      <c r="B36" s="42">
        <v>7</v>
      </c>
      <c r="C36" s="42">
        <v>1</v>
      </c>
      <c r="D36" s="42"/>
      <c r="E36" s="42">
        <v>1866</v>
      </c>
      <c r="F36" s="48">
        <v>2.6273148148148153E-2</v>
      </c>
      <c r="G36" s="41" t="s">
        <v>736</v>
      </c>
      <c r="H36" s="41" t="s">
        <v>589</v>
      </c>
      <c r="I36" s="42" t="s">
        <v>322</v>
      </c>
      <c r="J36" s="42" t="s">
        <v>22</v>
      </c>
      <c r="K36" s="42">
        <v>3</v>
      </c>
      <c r="L36" s="42" t="s">
        <v>35</v>
      </c>
      <c r="M36" s="6"/>
      <c r="N36" s="6"/>
      <c r="O36" s="6"/>
      <c r="P36" s="6"/>
      <c r="Q36" s="6"/>
      <c r="R36" s="6"/>
      <c r="S36" s="6"/>
      <c r="U36" s="6"/>
      <c r="V36" s="6"/>
      <c r="W36" s="6"/>
      <c r="X36" s="6"/>
      <c r="Y36" s="6"/>
      <c r="Z36" s="6"/>
      <c r="AA36" s="6"/>
      <c r="AC36" s="6"/>
      <c r="AD36" s="6"/>
      <c r="AE36" s="6"/>
      <c r="AF36" s="6"/>
      <c r="AG36" s="6"/>
      <c r="AH36" s="6"/>
      <c r="AI36" s="6"/>
      <c r="AJ36" s="6"/>
      <c r="AK36" s="6">
        <f>$B36</f>
        <v>7</v>
      </c>
      <c r="AM36" s="6"/>
      <c r="AN36" s="6"/>
      <c r="AO36" s="6"/>
      <c r="AP36" s="6"/>
      <c r="AQ36" s="6"/>
      <c r="AR36" s="6"/>
      <c r="AS36" s="6"/>
      <c r="AT36" s="6"/>
      <c r="AU36" s="6"/>
    </row>
    <row r="37" spans="1:47" ht="15" customHeight="1" x14ac:dyDescent="0.3">
      <c r="A37" s="42">
        <v>33</v>
      </c>
      <c r="B37" s="42">
        <v>26</v>
      </c>
      <c r="C37" s="42">
        <v>11</v>
      </c>
      <c r="D37" s="42">
        <v>13</v>
      </c>
      <c r="E37" s="42">
        <v>1036</v>
      </c>
      <c r="F37" s="48">
        <v>2.6284722222222223E-2</v>
      </c>
      <c r="G37" s="41" t="s">
        <v>523</v>
      </c>
      <c r="H37" s="41" t="s">
        <v>524</v>
      </c>
      <c r="I37" s="42" t="s">
        <v>505</v>
      </c>
      <c r="J37" s="42" t="s">
        <v>77</v>
      </c>
      <c r="K37" s="42">
        <v>2</v>
      </c>
      <c r="L37" s="42" t="s">
        <v>35</v>
      </c>
      <c r="M37" s="6"/>
      <c r="N37" s="6"/>
      <c r="O37" s="6"/>
      <c r="P37" s="6"/>
      <c r="Q37" s="6"/>
      <c r="R37" s="6">
        <f>$B37</f>
        <v>26</v>
      </c>
      <c r="S37" s="6"/>
      <c r="U37" s="6"/>
      <c r="V37" s="6"/>
      <c r="W37" s="6"/>
      <c r="X37" s="6"/>
      <c r="Y37" s="6"/>
      <c r="Z37" s="6">
        <f>$D37</f>
        <v>13</v>
      </c>
      <c r="AA37" s="6"/>
      <c r="AC37" s="6"/>
      <c r="AD37" s="6"/>
      <c r="AE37" s="6"/>
      <c r="AF37" s="6"/>
      <c r="AG37" s="6"/>
      <c r="AH37" s="6"/>
      <c r="AI37" s="6"/>
      <c r="AJ37" s="6"/>
      <c r="AK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ht="15" customHeight="1" x14ac:dyDescent="0.3">
      <c r="A38" s="42">
        <v>34</v>
      </c>
      <c r="B38" s="42">
        <v>8</v>
      </c>
      <c r="C38" s="42">
        <v>2</v>
      </c>
      <c r="D38" s="60">
        <v>3</v>
      </c>
      <c r="E38" s="42">
        <v>1558</v>
      </c>
      <c r="F38" s="48">
        <v>2.6388888888888889E-2</v>
      </c>
      <c r="G38" s="41" t="s">
        <v>740</v>
      </c>
      <c r="H38" s="41" t="s">
        <v>741</v>
      </c>
      <c r="I38" s="42" t="s">
        <v>505</v>
      </c>
      <c r="J38" s="42" t="s">
        <v>30</v>
      </c>
      <c r="K38" s="42">
        <v>3</v>
      </c>
      <c r="L38" s="42" t="s">
        <v>35</v>
      </c>
      <c r="M38" s="6"/>
      <c r="N38" s="6"/>
      <c r="O38" s="6"/>
      <c r="P38" s="6"/>
      <c r="Q38" s="6"/>
      <c r="R38" s="6"/>
      <c r="S38" s="6"/>
      <c r="U38" s="6"/>
      <c r="V38" s="6"/>
      <c r="W38" s="6"/>
      <c r="X38" s="6"/>
      <c r="Y38" s="6"/>
      <c r="Z38" s="6"/>
      <c r="AA38" s="6"/>
      <c r="AC38" s="6">
        <f>$B38</f>
        <v>8</v>
      </c>
      <c r="AD38" s="6"/>
      <c r="AE38" s="6"/>
      <c r="AF38" s="6"/>
      <c r="AG38" s="6"/>
      <c r="AH38" s="6"/>
      <c r="AI38" s="6"/>
      <c r="AJ38" s="6"/>
      <c r="AK38" s="6"/>
      <c r="AM38" s="6">
        <f>$D38</f>
        <v>3</v>
      </c>
      <c r="AN38" s="6"/>
      <c r="AO38" s="6"/>
      <c r="AP38" s="6"/>
      <c r="AQ38" s="6"/>
      <c r="AR38" s="6"/>
      <c r="AS38" s="6"/>
      <c r="AT38" s="6"/>
      <c r="AU38" s="6"/>
    </row>
    <row r="39" spans="1:47" ht="15" customHeight="1" x14ac:dyDescent="0.3">
      <c r="A39" s="42">
        <v>35</v>
      </c>
      <c r="B39" s="42">
        <v>9</v>
      </c>
      <c r="C39" s="42"/>
      <c r="D39" s="42"/>
      <c r="E39" s="42">
        <v>1779</v>
      </c>
      <c r="F39" s="48">
        <v>2.6412037037037036E-2</v>
      </c>
      <c r="G39" s="41" t="s">
        <v>466</v>
      </c>
      <c r="H39" s="41" t="s">
        <v>706</v>
      </c>
      <c r="I39" s="42" t="s">
        <v>93</v>
      </c>
      <c r="J39" s="42" t="s">
        <v>21</v>
      </c>
      <c r="K39" s="42">
        <v>3</v>
      </c>
      <c r="L39" s="42" t="s">
        <v>35</v>
      </c>
      <c r="M39" s="6"/>
      <c r="N39" s="6"/>
      <c r="O39" s="6"/>
      <c r="P39" s="6"/>
      <c r="Q39" s="6"/>
      <c r="R39" s="6"/>
      <c r="S39" s="6"/>
      <c r="U39" s="6"/>
      <c r="V39" s="6"/>
      <c r="W39" s="6"/>
      <c r="X39" s="6"/>
      <c r="Y39" s="6"/>
      <c r="Z39" s="6"/>
      <c r="AA39" s="6"/>
      <c r="AC39" s="6"/>
      <c r="AD39" s="6"/>
      <c r="AE39" s="6"/>
      <c r="AF39" s="6">
        <f>$B39</f>
        <v>9</v>
      </c>
      <c r="AG39" s="6"/>
      <c r="AH39" s="6"/>
      <c r="AI39" s="6"/>
      <c r="AJ39" s="6"/>
      <c r="AK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ht="15" customHeight="1" x14ac:dyDescent="0.3">
      <c r="A40" s="42">
        <v>36</v>
      </c>
      <c r="B40" s="42">
        <v>27</v>
      </c>
      <c r="C40" s="42">
        <v>12</v>
      </c>
      <c r="D40" s="42">
        <v>14</v>
      </c>
      <c r="E40" s="42">
        <v>953</v>
      </c>
      <c r="F40" s="48">
        <v>2.6504629629629628E-2</v>
      </c>
      <c r="G40" s="41" t="s">
        <v>525</v>
      </c>
      <c r="H40" s="41" t="s">
        <v>526</v>
      </c>
      <c r="I40" s="42" t="s">
        <v>505</v>
      </c>
      <c r="J40" s="42" t="s">
        <v>77</v>
      </c>
      <c r="K40" s="42">
        <v>2</v>
      </c>
      <c r="L40" s="42" t="s">
        <v>35</v>
      </c>
      <c r="M40" s="6"/>
      <c r="N40" s="6"/>
      <c r="O40" s="6"/>
      <c r="P40" s="6"/>
      <c r="Q40" s="6"/>
      <c r="R40" s="6">
        <f>$B40</f>
        <v>27</v>
      </c>
      <c r="S40" s="6"/>
      <c r="U40" s="6"/>
      <c r="V40" s="6"/>
      <c r="W40" s="6"/>
      <c r="X40" s="6"/>
      <c r="Y40" s="6"/>
      <c r="Z40" s="6">
        <f>$D40</f>
        <v>14</v>
      </c>
      <c r="AA40" s="6"/>
      <c r="AC40" s="6"/>
      <c r="AD40" s="6"/>
      <c r="AE40" s="6"/>
      <c r="AF40" s="6"/>
      <c r="AG40" s="6"/>
      <c r="AH40" s="6"/>
      <c r="AI40" s="6"/>
      <c r="AJ40" s="6"/>
      <c r="AK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 x14ac:dyDescent="0.3">
      <c r="A41" s="42">
        <v>37</v>
      </c>
      <c r="B41" s="42">
        <v>28</v>
      </c>
      <c r="C41" s="42">
        <v>13</v>
      </c>
      <c r="D41" s="42">
        <v>15</v>
      </c>
      <c r="E41" s="42">
        <v>1057</v>
      </c>
      <c r="F41" s="48">
        <v>2.6550925925925926E-2</v>
      </c>
      <c r="G41" s="41" t="s">
        <v>527</v>
      </c>
      <c r="H41" s="41" t="s">
        <v>528</v>
      </c>
      <c r="I41" s="42" t="s">
        <v>505</v>
      </c>
      <c r="J41" s="42" t="s">
        <v>76</v>
      </c>
      <c r="K41" s="42">
        <v>2</v>
      </c>
      <c r="L41" s="42" t="s">
        <v>35</v>
      </c>
      <c r="M41" s="6"/>
      <c r="N41" s="6">
        <f>$B41</f>
        <v>28</v>
      </c>
      <c r="O41" s="6"/>
      <c r="P41" s="6"/>
      <c r="Q41" s="6"/>
      <c r="R41" s="6"/>
      <c r="S41" s="6"/>
      <c r="U41" s="6"/>
      <c r="V41" s="6">
        <f>$D41</f>
        <v>15</v>
      </c>
      <c r="W41" s="6"/>
      <c r="X41" s="6"/>
      <c r="Y41" s="6"/>
      <c r="Z41" s="6"/>
      <c r="AA41" s="6"/>
      <c r="AC41" s="6"/>
      <c r="AD41" s="6"/>
      <c r="AE41" s="6"/>
      <c r="AF41" s="6"/>
      <c r="AG41" s="6"/>
      <c r="AH41" s="6"/>
      <c r="AI41" s="6"/>
      <c r="AJ41" s="6"/>
      <c r="AK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 x14ac:dyDescent="0.3">
      <c r="A42" s="42">
        <v>38</v>
      </c>
      <c r="B42" s="42">
        <v>29</v>
      </c>
      <c r="C42" s="42">
        <v>3</v>
      </c>
      <c r="D42" s="42">
        <v>16</v>
      </c>
      <c r="E42" s="42">
        <v>1277</v>
      </c>
      <c r="F42" s="48">
        <v>2.6643518518518521E-2</v>
      </c>
      <c r="G42" s="41" t="s">
        <v>529</v>
      </c>
      <c r="H42" s="41" t="s">
        <v>530</v>
      </c>
      <c r="I42" s="42" t="s">
        <v>508</v>
      </c>
      <c r="J42" s="42" t="s">
        <v>20</v>
      </c>
      <c r="K42" s="42">
        <v>2</v>
      </c>
      <c r="L42" s="42" t="s">
        <v>35</v>
      </c>
      <c r="M42" s="6">
        <f>$B42</f>
        <v>29</v>
      </c>
      <c r="N42" s="6"/>
      <c r="O42" s="6"/>
      <c r="P42" s="6"/>
      <c r="Q42" s="6"/>
      <c r="R42" s="6"/>
      <c r="S42" s="6"/>
      <c r="U42" s="6">
        <f>$D42</f>
        <v>16</v>
      </c>
      <c r="V42" s="6"/>
      <c r="W42" s="6"/>
      <c r="X42" s="6"/>
      <c r="Y42" s="6"/>
      <c r="Z42" s="6"/>
      <c r="AA42" s="6"/>
      <c r="AC42" s="6"/>
      <c r="AD42" s="6"/>
      <c r="AE42" s="6"/>
      <c r="AF42" s="6"/>
      <c r="AG42" s="6"/>
      <c r="AH42" s="6"/>
      <c r="AI42" s="6"/>
      <c r="AJ42" s="6"/>
      <c r="AK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ht="15" customHeight="1" x14ac:dyDescent="0.3">
      <c r="A43" s="42">
        <v>39</v>
      </c>
      <c r="B43" s="42">
        <v>30</v>
      </c>
      <c r="C43" s="42">
        <v>1</v>
      </c>
      <c r="D43" s="42">
        <v>17</v>
      </c>
      <c r="E43" s="42">
        <v>992</v>
      </c>
      <c r="F43" s="48">
        <v>2.6655092592592591E-2</v>
      </c>
      <c r="G43" s="41" t="s">
        <v>531</v>
      </c>
      <c r="H43" s="41" t="s">
        <v>519</v>
      </c>
      <c r="I43" s="42" t="s">
        <v>532</v>
      </c>
      <c r="J43" s="42" t="s">
        <v>77</v>
      </c>
      <c r="K43" s="42">
        <v>2</v>
      </c>
      <c r="L43" s="42" t="s">
        <v>35</v>
      </c>
      <c r="M43" s="6"/>
      <c r="N43" s="6"/>
      <c r="O43" s="6"/>
      <c r="P43" s="6"/>
      <c r="Q43" s="6"/>
      <c r="R43" s="6">
        <f>$B43</f>
        <v>30</v>
      </c>
      <c r="S43" s="6"/>
      <c r="U43" s="6"/>
      <c r="V43" s="6"/>
      <c r="W43" s="6"/>
      <c r="X43" s="6"/>
      <c r="Y43" s="6"/>
      <c r="Z43" s="6">
        <f>$D43</f>
        <v>17</v>
      </c>
      <c r="AA43" s="6"/>
      <c r="AC43" s="6"/>
      <c r="AD43" s="6"/>
      <c r="AE43" s="6"/>
      <c r="AF43" s="6"/>
      <c r="AG43" s="6"/>
      <c r="AH43" s="6"/>
      <c r="AI43" s="6"/>
      <c r="AJ43" s="6"/>
      <c r="AK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ht="15" customHeight="1" x14ac:dyDescent="0.3">
      <c r="A44" s="42">
        <v>40</v>
      </c>
      <c r="B44" s="42">
        <v>31</v>
      </c>
      <c r="C44" s="42"/>
      <c r="D44" s="42"/>
      <c r="E44" s="42">
        <v>1114</v>
      </c>
      <c r="F44" s="48">
        <v>2.6666666666666668E-2</v>
      </c>
      <c r="G44" s="41" t="s">
        <v>433</v>
      </c>
      <c r="H44" s="41" t="s">
        <v>434</v>
      </c>
      <c r="I44" s="42" t="s">
        <v>93</v>
      </c>
      <c r="J44" s="42" t="s">
        <v>76</v>
      </c>
      <c r="K44" s="42">
        <v>2</v>
      </c>
      <c r="L44" s="42" t="s">
        <v>35</v>
      </c>
      <c r="M44" s="6"/>
      <c r="N44" s="6">
        <f>$B44</f>
        <v>31</v>
      </c>
      <c r="O44" s="6"/>
      <c r="P44" s="6"/>
      <c r="Q44" s="6"/>
      <c r="R44" s="6"/>
      <c r="S44" s="6"/>
      <c r="U44" s="6"/>
      <c r="V44" s="6"/>
      <c r="W44" s="6"/>
      <c r="X44" s="6"/>
      <c r="Y44" s="6"/>
      <c r="Z44" s="6"/>
      <c r="AA44" s="6"/>
      <c r="AC44" s="6"/>
      <c r="AD44" s="6"/>
      <c r="AE44" s="6"/>
      <c r="AF44" s="6"/>
      <c r="AG44" s="6"/>
      <c r="AH44" s="6"/>
      <c r="AI44" s="6"/>
      <c r="AJ44" s="6"/>
      <c r="AK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 x14ac:dyDescent="0.3">
      <c r="A45" s="42">
        <v>41</v>
      </c>
      <c r="B45" s="42">
        <v>10</v>
      </c>
      <c r="C45" s="42"/>
      <c r="D45" s="42"/>
      <c r="E45" s="42">
        <v>1669</v>
      </c>
      <c r="F45" s="48">
        <v>2.6701388888888889E-2</v>
      </c>
      <c r="G45" s="41" t="s">
        <v>707</v>
      </c>
      <c r="H45" s="41" t="s">
        <v>708</v>
      </c>
      <c r="I45" s="42" t="s">
        <v>93</v>
      </c>
      <c r="J45" s="42" t="s">
        <v>23</v>
      </c>
      <c r="K45" s="42">
        <v>3</v>
      </c>
      <c r="L45" s="42" t="s">
        <v>35</v>
      </c>
      <c r="M45" s="6"/>
      <c r="N45" s="6"/>
      <c r="O45" s="6"/>
      <c r="P45" s="6"/>
      <c r="Q45" s="6"/>
      <c r="R45" s="6"/>
      <c r="S45" s="6"/>
      <c r="U45" s="6"/>
      <c r="V45" s="6"/>
      <c r="W45" s="6"/>
      <c r="X45" s="6"/>
      <c r="Y45" s="6"/>
      <c r="Z45" s="6"/>
      <c r="AA45" s="6"/>
      <c r="AC45" s="6"/>
      <c r="AD45" s="6"/>
      <c r="AE45" s="6"/>
      <c r="AF45" s="6"/>
      <c r="AG45" s="6"/>
      <c r="AH45" s="6"/>
      <c r="AI45" s="6">
        <f>$B45</f>
        <v>10</v>
      </c>
      <c r="AJ45" s="6"/>
      <c r="AK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5" customHeight="1" x14ac:dyDescent="0.3">
      <c r="A46" s="42">
        <v>42</v>
      </c>
      <c r="B46" s="42">
        <v>11</v>
      </c>
      <c r="C46" s="42">
        <v>3</v>
      </c>
      <c r="D46" s="42">
        <v>4</v>
      </c>
      <c r="E46" s="42">
        <v>1858</v>
      </c>
      <c r="F46" s="48">
        <v>2.6747685185185183E-2</v>
      </c>
      <c r="G46" s="41" t="s">
        <v>544</v>
      </c>
      <c r="H46" s="41" t="s">
        <v>742</v>
      </c>
      <c r="I46" s="42" t="s">
        <v>505</v>
      </c>
      <c r="J46" s="42" t="s">
        <v>22</v>
      </c>
      <c r="K46" s="42">
        <v>3</v>
      </c>
      <c r="L46" s="42" t="s">
        <v>35</v>
      </c>
      <c r="M46" s="6"/>
      <c r="N46" s="6"/>
      <c r="O46" s="6"/>
      <c r="P46" s="6"/>
      <c r="Q46" s="6"/>
      <c r="R46" s="6"/>
      <c r="S46" s="6"/>
      <c r="U46" s="6"/>
      <c r="V46" s="6"/>
      <c r="W46" s="6"/>
      <c r="X46" s="6"/>
      <c r="Y46" s="6"/>
      <c r="Z46" s="6"/>
      <c r="AA46" s="6"/>
      <c r="AC46" s="6"/>
      <c r="AD46" s="6"/>
      <c r="AE46" s="6"/>
      <c r="AF46" s="6"/>
      <c r="AG46" s="6"/>
      <c r="AH46" s="6"/>
      <c r="AI46" s="6"/>
      <c r="AJ46" s="6"/>
      <c r="AK46" s="6">
        <f>$B46</f>
        <v>11</v>
      </c>
      <c r="AM46" s="6"/>
      <c r="AN46" s="6"/>
      <c r="AO46" s="6"/>
      <c r="AP46" s="6"/>
      <c r="AQ46" s="6"/>
      <c r="AR46" s="6"/>
      <c r="AS46" s="6"/>
      <c r="AT46" s="6"/>
      <c r="AU46" s="6"/>
    </row>
    <row r="47" spans="1:47" ht="15" customHeight="1" x14ac:dyDescent="0.3">
      <c r="A47" s="42">
        <v>43</v>
      </c>
      <c r="B47" s="42">
        <v>12</v>
      </c>
      <c r="C47" s="42">
        <v>1</v>
      </c>
      <c r="D47" s="42">
        <v>5</v>
      </c>
      <c r="E47" s="42">
        <v>1857</v>
      </c>
      <c r="F47" s="48">
        <v>2.6805555555555555E-2</v>
      </c>
      <c r="G47" s="41" t="s">
        <v>615</v>
      </c>
      <c r="H47" s="41" t="s">
        <v>549</v>
      </c>
      <c r="I47" s="42" t="s">
        <v>508</v>
      </c>
      <c r="J47" s="42" t="s">
        <v>22</v>
      </c>
      <c r="K47" s="42">
        <v>3</v>
      </c>
      <c r="L47" s="42" t="s">
        <v>35</v>
      </c>
      <c r="M47" s="6"/>
      <c r="N47" s="6"/>
      <c r="O47" s="6"/>
      <c r="P47" s="6"/>
      <c r="Q47" s="6"/>
      <c r="R47" s="6"/>
      <c r="S47" s="6"/>
      <c r="U47" s="6"/>
      <c r="V47" s="6"/>
      <c r="W47" s="6"/>
      <c r="X47" s="6"/>
      <c r="Y47" s="6"/>
      <c r="Z47" s="6"/>
      <c r="AA47" s="6"/>
      <c r="AC47" s="6"/>
      <c r="AD47" s="6"/>
      <c r="AE47" s="6"/>
      <c r="AF47" s="6"/>
      <c r="AG47" s="6"/>
      <c r="AH47" s="6"/>
      <c r="AI47" s="6"/>
      <c r="AJ47" s="6"/>
      <c r="AK47" s="6">
        <f>$B47</f>
        <v>12</v>
      </c>
      <c r="AM47" s="6"/>
      <c r="AN47" s="6"/>
      <c r="AO47" s="6"/>
      <c r="AP47" s="6"/>
      <c r="AQ47" s="6"/>
      <c r="AR47" s="6"/>
      <c r="AS47" s="6"/>
      <c r="AT47" s="6"/>
      <c r="AU47" s="6">
        <f>$D47</f>
        <v>5</v>
      </c>
    </row>
    <row r="48" spans="1:47" ht="15" customHeight="1" x14ac:dyDescent="0.3">
      <c r="A48" s="42">
        <v>44</v>
      </c>
      <c r="B48" s="42">
        <v>32</v>
      </c>
      <c r="C48" s="42"/>
      <c r="D48" s="42"/>
      <c r="E48" s="42">
        <v>854</v>
      </c>
      <c r="F48" s="48">
        <v>2.6851851851851849E-2</v>
      </c>
      <c r="G48" s="41" t="s">
        <v>435</v>
      </c>
      <c r="H48" s="41" t="s">
        <v>436</v>
      </c>
      <c r="I48" s="42" t="s">
        <v>93</v>
      </c>
      <c r="J48" s="42" t="s">
        <v>36</v>
      </c>
      <c r="K48" s="42">
        <v>2</v>
      </c>
      <c r="L48" s="42" t="s">
        <v>35</v>
      </c>
      <c r="M48" s="6"/>
      <c r="N48" s="6"/>
      <c r="O48" s="6"/>
      <c r="P48" s="6"/>
      <c r="Q48" s="6"/>
      <c r="R48" s="6"/>
      <c r="S48" s="6">
        <f>$B48</f>
        <v>32</v>
      </c>
      <c r="U48" s="6"/>
      <c r="V48" s="6"/>
      <c r="W48" s="6"/>
      <c r="X48" s="6"/>
      <c r="Y48" s="6"/>
      <c r="Z48" s="6"/>
      <c r="AA48" s="6"/>
      <c r="AC48" s="6"/>
      <c r="AD48" s="6"/>
      <c r="AE48" s="6"/>
      <c r="AF48" s="6"/>
      <c r="AG48" s="6"/>
      <c r="AH48" s="6"/>
      <c r="AI48" s="6"/>
      <c r="AJ48" s="6"/>
      <c r="AK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 x14ac:dyDescent="0.3">
      <c r="A49" s="42">
        <v>45</v>
      </c>
      <c r="B49" s="42">
        <v>13</v>
      </c>
      <c r="C49" s="42">
        <v>2</v>
      </c>
      <c r="D49" s="42">
        <v>6</v>
      </c>
      <c r="E49" s="42">
        <v>1773</v>
      </c>
      <c r="F49" s="48">
        <v>2.6863425925925926E-2</v>
      </c>
      <c r="G49" s="41" t="s">
        <v>743</v>
      </c>
      <c r="H49" s="41" t="s">
        <v>744</v>
      </c>
      <c r="I49" s="42" t="s">
        <v>508</v>
      </c>
      <c r="J49" s="42" t="s">
        <v>21</v>
      </c>
      <c r="K49" s="42">
        <v>3</v>
      </c>
      <c r="L49" s="42" t="s">
        <v>35</v>
      </c>
      <c r="M49" s="6"/>
      <c r="N49" s="6"/>
      <c r="O49" s="6"/>
      <c r="P49" s="6"/>
      <c r="Q49" s="6"/>
      <c r="R49" s="6"/>
      <c r="S49" s="6"/>
      <c r="U49" s="6"/>
      <c r="V49" s="6"/>
      <c r="W49" s="6"/>
      <c r="X49" s="6"/>
      <c r="Y49" s="6"/>
      <c r="Z49" s="6"/>
      <c r="AA49" s="6"/>
      <c r="AC49" s="6"/>
      <c r="AD49" s="6"/>
      <c r="AE49" s="6"/>
      <c r="AF49" s="6">
        <f>$B49</f>
        <v>13</v>
      </c>
      <c r="AG49" s="6"/>
      <c r="AH49" s="6"/>
      <c r="AI49" s="6"/>
      <c r="AJ49" s="6"/>
      <c r="AK49" s="6"/>
      <c r="AM49" s="6"/>
      <c r="AN49" s="6"/>
      <c r="AO49" s="6"/>
      <c r="AP49" s="6">
        <f>$D49</f>
        <v>6</v>
      </c>
      <c r="AQ49" s="6"/>
      <c r="AR49" s="6"/>
      <c r="AS49" s="6"/>
      <c r="AT49" s="6"/>
      <c r="AU49" s="6"/>
    </row>
    <row r="50" spans="1:47" ht="15" customHeight="1" x14ac:dyDescent="0.3">
      <c r="A50" s="42">
        <v>46</v>
      </c>
      <c r="B50" s="42">
        <v>14</v>
      </c>
      <c r="C50" s="42"/>
      <c r="D50" s="42"/>
      <c r="E50" s="42">
        <v>1559</v>
      </c>
      <c r="F50" s="48">
        <v>2.6921296296296294E-2</v>
      </c>
      <c r="G50" s="41" t="s">
        <v>709</v>
      </c>
      <c r="H50" s="41" t="s">
        <v>710</v>
      </c>
      <c r="I50" s="42" t="s">
        <v>93</v>
      </c>
      <c r="J50" s="42" t="s">
        <v>30</v>
      </c>
      <c r="K50" s="42">
        <v>3</v>
      </c>
      <c r="L50" s="42" t="s">
        <v>35</v>
      </c>
      <c r="M50" s="6"/>
      <c r="N50" s="6"/>
      <c r="O50" s="6"/>
      <c r="P50" s="6"/>
      <c r="Q50" s="6"/>
      <c r="R50" s="6"/>
      <c r="S50" s="6"/>
      <c r="U50" s="6"/>
      <c r="V50" s="6"/>
      <c r="W50" s="6"/>
      <c r="X50" s="6"/>
      <c r="Y50" s="6"/>
      <c r="Z50" s="6"/>
      <c r="AA50" s="6"/>
      <c r="AC50" s="6">
        <f>$B50</f>
        <v>14</v>
      </c>
      <c r="AD50" s="6"/>
      <c r="AE50" s="6"/>
      <c r="AF50" s="6"/>
      <c r="AG50" s="6"/>
      <c r="AH50" s="6"/>
      <c r="AI50" s="6"/>
      <c r="AJ50" s="6"/>
      <c r="AK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ht="15" customHeight="1" x14ac:dyDescent="0.3">
      <c r="A51" s="42">
        <v>47</v>
      </c>
      <c r="B51" s="42">
        <v>33</v>
      </c>
      <c r="C51" s="42"/>
      <c r="D51" s="42"/>
      <c r="E51" s="42">
        <v>1184</v>
      </c>
      <c r="F51" s="48">
        <v>2.7002314814814812E-2</v>
      </c>
      <c r="G51" s="41" t="s">
        <v>419</v>
      </c>
      <c r="H51" s="41" t="s">
        <v>437</v>
      </c>
      <c r="I51" s="42" t="s">
        <v>93</v>
      </c>
      <c r="J51" s="42" t="s">
        <v>32</v>
      </c>
      <c r="K51" s="42">
        <v>2</v>
      </c>
      <c r="L51" s="42" t="s">
        <v>35</v>
      </c>
      <c r="M51" s="6"/>
      <c r="N51" s="6"/>
      <c r="O51" s="6"/>
      <c r="P51" s="6">
        <f>$B51</f>
        <v>33</v>
      </c>
      <c r="Q51" s="6"/>
      <c r="R51" s="6"/>
      <c r="S51" s="6"/>
      <c r="U51" s="6"/>
      <c r="V51" s="6"/>
      <c r="W51" s="6"/>
      <c r="X51" s="6"/>
      <c r="Y51" s="6"/>
      <c r="Z51" s="6"/>
      <c r="AA51" s="6"/>
      <c r="AC51" s="6"/>
      <c r="AD51" s="6"/>
      <c r="AE51" s="6"/>
      <c r="AF51" s="6"/>
      <c r="AG51" s="6"/>
      <c r="AH51" s="6"/>
      <c r="AI51" s="6"/>
      <c r="AJ51" s="6"/>
      <c r="AK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5" customHeight="1" x14ac:dyDescent="0.3">
      <c r="A52" s="42">
        <v>48</v>
      </c>
      <c r="B52" s="42">
        <v>34</v>
      </c>
      <c r="C52" s="42"/>
      <c r="D52" s="42"/>
      <c r="E52" s="42">
        <v>1286</v>
      </c>
      <c r="F52" s="48">
        <v>2.7013888888888889E-2</v>
      </c>
      <c r="G52" s="41" t="s">
        <v>438</v>
      </c>
      <c r="H52" s="41" t="s">
        <v>439</v>
      </c>
      <c r="I52" s="42" t="s">
        <v>93</v>
      </c>
      <c r="J52" s="42" t="s">
        <v>20</v>
      </c>
      <c r="K52" s="42">
        <v>2</v>
      </c>
      <c r="L52" s="42" t="s">
        <v>35</v>
      </c>
      <c r="M52" s="6">
        <f>$B52</f>
        <v>34</v>
      </c>
      <c r="N52" s="6"/>
      <c r="O52" s="6"/>
      <c r="P52" s="6"/>
      <c r="Q52" s="6"/>
      <c r="R52" s="6"/>
      <c r="S52" s="6"/>
      <c r="U52" s="6"/>
      <c r="V52" s="6"/>
      <c r="W52" s="6"/>
      <c r="X52" s="6"/>
      <c r="Y52" s="6"/>
      <c r="Z52" s="6"/>
      <c r="AA52" s="6"/>
      <c r="AC52" s="6"/>
      <c r="AD52" s="6"/>
      <c r="AE52" s="6"/>
      <c r="AF52" s="6"/>
      <c r="AG52" s="6"/>
      <c r="AH52" s="6"/>
      <c r="AI52" s="6"/>
      <c r="AJ52" s="6"/>
      <c r="AK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 x14ac:dyDescent="0.3">
      <c r="A53" s="42">
        <v>50</v>
      </c>
      <c r="B53" s="42">
        <v>35</v>
      </c>
      <c r="C53" s="42">
        <v>14</v>
      </c>
      <c r="D53" s="42">
        <v>18</v>
      </c>
      <c r="E53" s="42">
        <v>928</v>
      </c>
      <c r="F53" s="48">
        <v>2.704861111111111E-2</v>
      </c>
      <c r="G53" s="41" t="s">
        <v>425</v>
      </c>
      <c r="H53" s="41" t="s">
        <v>533</v>
      </c>
      <c r="I53" s="42" t="s">
        <v>505</v>
      </c>
      <c r="J53" s="42" t="s">
        <v>36</v>
      </c>
      <c r="K53" s="42">
        <v>2</v>
      </c>
      <c r="L53" s="42" t="s">
        <v>35</v>
      </c>
      <c r="M53" s="6"/>
      <c r="N53" s="6"/>
      <c r="O53" s="6"/>
      <c r="P53" s="6"/>
      <c r="Q53" s="6"/>
      <c r="R53" s="6"/>
      <c r="S53" s="6">
        <f>$B53</f>
        <v>35</v>
      </c>
      <c r="U53" s="6"/>
      <c r="V53" s="6"/>
      <c r="W53" s="6"/>
      <c r="X53" s="6"/>
      <c r="Y53" s="6"/>
      <c r="Z53" s="6"/>
      <c r="AA53" s="6">
        <f>$D53</f>
        <v>18</v>
      </c>
      <c r="AC53" s="6"/>
      <c r="AD53" s="6"/>
      <c r="AE53" s="6"/>
      <c r="AF53" s="6"/>
      <c r="AG53" s="6"/>
      <c r="AH53" s="6"/>
      <c r="AI53" s="6"/>
      <c r="AJ53" s="6"/>
      <c r="AK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ht="15" customHeight="1" x14ac:dyDescent="0.3">
      <c r="A54" s="42">
        <v>51</v>
      </c>
      <c r="B54" s="42">
        <v>36</v>
      </c>
      <c r="C54" s="42">
        <v>15</v>
      </c>
      <c r="D54" s="42">
        <v>19</v>
      </c>
      <c r="E54" s="42">
        <v>1179</v>
      </c>
      <c r="F54" s="48">
        <v>2.7060185185185187E-2</v>
      </c>
      <c r="G54" s="41" t="s">
        <v>284</v>
      </c>
      <c r="H54" s="41" t="s">
        <v>534</v>
      </c>
      <c r="I54" s="42" t="s">
        <v>505</v>
      </c>
      <c r="J54" s="42" t="s">
        <v>32</v>
      </c>
      <c r="K54" s="42">
        <v>2</v>
      </c>
      <c r="L54" s="42" t="s">
        <v>35</v>
      </c>
      <c r="M54" s="6"/>
      <c r="N54" s="6"/>
      <c r="O54" s="6"/>
      <c r="P54" s="6">
        <f>$B54</f>
        <v>36</v>
      </c>
      <c r="Q54" s="6"/>
      <c r="R54" s="6"/>
      <c r="S54" s="6"/>
      <c r="U54" s="6"/>
      <c r="V54" s="6"/>
      <c r="W54" s="6"/>
      <c r="X54" s="6">
        <f>$D54</f>
        <v>19</v>
      </c>
      <c r="Y54" s="6"/>
      <c r="Z54" s="6"/>
      <c r="AA54" s="6"/>
      <c r="AC54" s="6"/>
      <c r="AD54" s="6"/>
      <c r="AE54" s="6"/>
      <c r="AF54" s="6"/>
      <c r="AG54" s="6"/>
      <c r="AH54" s="6"/>
      <c r="AI54" s="6"/>
      <c r="AJ54" s="6"/>
      <c r="AK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 x14ac:dyDescent="0.3">
      <c r="A55" s="42">
        <v>52</v>
      </c>
      <c r="B55" s="42">
        <v>37</v>
      </c>
      <c r="C55" s="42">
        <v>16</v>
      </c>
      <c r="D55" s="42">
        <v>20</v>
      </c>
      <c r="E55" s="42">
        <v>1293</v>
      </c>
      <c r="F55" s="48">
        <v>2.7280092592592592E-2</v>
      </c>
      <c r="G55" s="41" t="s">
        <v>386</v>
      </c>
      <c r="H55" s="41" t="s">
        <v>535</v>
      </c>
      <c r="I55" s="42" t="s">
        <v>505</v>
      </c>
      <c r="J55" s="42" t="s">
        <v>20</v>
      </c>
      <c r="K55" s="42">
        <v>2</v>
      </c>
      <c r="L55" s="42" t="s">
        <v>35</v>
      </c>
      <c r="M55" s="6">
        <f>$B55</f>
        <v>37</v>
      </c>
      <c r="N55" s="6"/>
      <c r="O55" s="6"/>
      <c r="P55" s="6"/>
      <c r="Q55" s="6"/>
      <c r="R55" s="6"/>
      <c r="S55" s="6"/>
      <c r="U55" s="6">
        <f>$D55</f>
        <v>20</v>
      </c>
      <c r="V55" s="6"/>
      <c r="W55" s="6"/>
      <c r="X55" s="6"/>
      <c r="Y55" s="6"/>
      <c r="Z55" s="6"/>
      <c r="AA55" s="6"/>
      <c r="AC55" s="6"/>
      <c r="AD55" s="6"/>
      <c r="AE55" s="6"/>
      <c r="AF55" s="6"/>
      <c r="AG55" s="6"/>
      <c r="AH55" s="6"/>
      <c r="AI55" s="6"/>
      <c r="AJ55" s="6"/>
      <c r="AK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 x14ac:dyDescent="0.3">
      <c r="A56" s="42">
        <v>53</v>
      </c>
      <c r="B56" s="42">
        <v>38</v>
      </c>
      <c r="C56" s="42"/>
      <c r="D56" s="42"/>
      <c r="E56" s="42">
        <v>1068</v>
      </c>
      <c r="F56" s="48">
        <v>2.736111111111111E-2</v>
      </c>
      <c r="G56" s="41" t="s">
        <v>440</v>
      </c>
      <c r="H56" s="41" t="s">
        <v>175</v>
      </c>
      <c r="I56" s="42" t="s">
        <v>93</v>
      </c>
      <c r="J56" s="42" t="s">
        <v>76</v>
      </c>
      <c r="K56" s="42">
        <v>2</v>
      </c>
      <c r="L56" s="42" t="s">
        <v>35</v>
      </c>
      <c r="M56" s="6"/>
      <c r="N56" s="6">
        <f>$B56</f>
        <v>38</v>
      </c>
      <c r="O56" s="6"/>
      <c r="P56" s="6"/>
      <c r="Q56" s="6"/>
      <c r="R56" s="6"/>
      <c r="S56" s="6"/>
      <c r="U56" s="6"/>
      <c r="V56" s="6"/>
      <c r="W56" s="6"/>
      <c r="X56" s="6"/>
      <c r="Y56" s="6"/>
      <c r="Z56" s="6"/>
      <c r="AA56" s="6"/>
      <c r="AC56" s="6"/>
      <c r="AD56" s="6"/>
      <c r="AE56" s="6"/>
      <c r="AF56" s="6"/>
      <c r="AG56" s="6"/>
      <c r="AH56" s="6"/>
      <c r="AI56" s="6"/>
      <c r="AJ56" s="6"/>
      <c r="AK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 x14ac:dyDescent="0.3">
      <c r="A57" s="42">
        <v>54</v>
      </c>
      <c r="B57" s="42">
        <v>39</v>
      </c>
      <c r="C57" s="42">
        <v>17</v>
      </c>
      <c r="D57" s="42">
        <v>21</v>
      </c>
      <c r="E57" s="42">
        <v>1000</v>
      </c>
      <c r="F57" s="48">
        <v>2.736111111111111E-2</v>
      </c>
      <c r="G57" s="41" t="s">
        <v>536</v>
      </c>
      <c r="H57" s="41" t="s">
        <v>537</v>
      </c>
      <c r="I57" s="42" t="s">
        <v>505</v>
      </c>
      <c r="J57" s="42" t="s">
        <v>77</v>
      </c>
      <c r="K57" s="42">
        <v>2</v>
      </c>
      <c r="L57" s="42" t="s">
        <v>35</v>
      </c>
      <c r="M57" s="6"/>
      <c r="N57" s="6"/>
      <c r="O57" s="6"/>
      <c r="P57" s="6"/>
      <c r="Q57" s="6"/>
      <c r="R57" s="6">
        <f>$B57</f>
        <v>39</v>
      </c>
      <c r="S57" s="6"/>
      <c r="U57" s="6"/>
      <c r="V57" s="6"/>
      <c r="W57" s="6"/>
      <c r="X57" s="6"/>
      <c r="Y57" s="6"/>
      <c r="Z57" s="6">
        <f>$D57</f>
        <v>21</v>
      </c>
      <c r="AA57" s="6"/>
      <c r="AC57" s="6"/>
      <c r="AD57" s="6"/>
      <c r="AE57" s="6"/>
      <c r="AF57" s="6"/>
      <c r="AG57" s="6"/>
      <c r="AH57" s="6"/>
      <c r="AI57" s="6"/>
      <c r="AJ57" s="6"/>
      <c r="AK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5" customHeight="1" x14ac:dyDescent="0.3">
      <c r="A58" s="42">
        <v>55</v>
      </c>
      <c r="B58" s="42">
        <v>15</v>
      </c>
      <c r="C58" s="42">
        <v>4</v>
      </c>
      <c r="D58" s="42">
        <v>7</v>
      </c>
      <c r="E58" s="42">
        <v>1597</v>
      </c>
      <c r="F58" s="48">
        <v>2.7430555555555555E-2</v>
      </c>
      <c r="G58" s="41" t="s">
        <v>745</v>
      </c>
      <c r="H58" s="41" t="s">
        <v>746</v>
      </c>
      <c r="I58" s="42" t="s">
        <v>505</v>
      </c>
      <c r="J58" s="42" t="s">
        <v>30</v>
      </c>
      <c r="K58" s="42">
        <v>3</v>
      </c>
      <c r="L58" s="42" t="s">
        <v>35</v>
      </c>
      <c r="M58" s="6"/>
      <c r="N58" s="6"/>
      <c r="O58" s="6"/>
      <c r="P58" s="6"/>
      <c r="Q58" s="6"/>
      <c r="R58" s="6"/>
      <c r="S58" s="6"/>
      <c r="U58" s="6"/>
      <c r="V58" s="6"/>
      <c r="W58" s="6"/>
      <c r="X58" s="6"/>
      <c r="Y58" s="6"/>
      <c r="Z58" s="6"/>
      <c r="AA58" s="6"/>
      <c r="AC58" s="6">
        <f>$B58</f>
        <v>15</v>
      </c>
      <c r="AD58" s="6"/>
      <c r="AE58" s="6"/>
      <c r="AF58" s="6"/>
      <c r="AG58" s="6"/>
      <c r="AH58" s="6"/>
      <c r="AI58" s="6"/>
      <c r="AJ58" s="6"/>
      <c r="AK58" s="6"/>
      <c r="AM58" s="6">
        <f>$D58</f>
        <v>7</v>
      </c>
      <c r="AN58" s="6"/>
      <c r="AO58" s="6"/>
      <c r="AP58" s="6"/>
      <c r="AQ58" s="6"/>
      <c r="AR58" s="6"/>
      <c r="AS58" s="6"/>
      <c r="AT58" s="6"/>
      <c r="AU58" s="6"/>
    </row>
    <row r="59" spans="1:47" ht="15" customHeight="1" x14ac:dyDescent="0.3">
      <c r="A59" s="42">
        <v>56</v>
      </c>
      <c r="B59" s="42">
        <v>40</v>
      </c>
      <c r="C59" s="42"/>
      <c r="D59" s="42"/>
      <c r="E59" s="42">
        <v>1083</v>
      </c>
      <c r="F59" s="48">
        <v>2.7465277777777772E-2</v>
      </c>
      <c r="G59" s="41" t="s">
        <v>438</v>
      </c>
      <c r="H59" s="41" t="s">
        <v>441</v>
      </c>
      <c r="I59" s="42" t="s">
        <v>93</v>
      </c>
      <c r="J59" s="42" t="s">
        <v>76</v>
      </c>
      <c r="K59" s="42">
        <v>2</v>
      </c>
      <c r="L59" s="42" t="s">
        <v>35</v>
      </c>
      <c r="M59" s="6"/>
      <c r="N59" s="6">
        <f>$B59</f>
        <v>40</v>
      </c>
      <c r="O59" s="6"/>
      <c r="P59" s="6"/>
      <c r="Q59" s="6"/>
      <c r="R59" s="6"/>
      <c r="S59" s="6"/>
      <c r="U59" s="6"/>
      <c r="V59" s="6"/>
      <c r="W59" s="6"/>
      <c r="X59" s="6"/>
      <c r="Y59" s="6"/>
      <c r="Z59" s="6"/>
      <c r="AA59" s="6"/>
      <c r="AC59" s="6"/>
      <c r="AD59" s="6"/>
      <c r="AE59" s="6"/>
      <c r="AF59" s="6"/>
      <c r="AG59" s="6"/>
      <c r="AH59" s="6"/>
      <c r="AI59" s="6"/>
      <c r="AJ59" s="6"/>
      <c r="AK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 x14ac:dyDescent="0.3">
      <c r="A60" s="42">
        <v>57</v>
      </c>
      <c r="B60" s="42">
        <v>41</v>
      </c>
      <c r="C60" s="42"/>
      <c r="D60" s="42"/>
      <c r="E60" s="42">
        <v>1499</v>
      </c>
      <c r="F60" s="48">
        <v>2.7523148148148147E-2</v>
      </c>
      <c r="G60" s="41" t="s">
        <v>442</v>
      </c>
      <c r="H60" s="41" t="s">
        <v>443</v>
      </c>
      <c r="I60" s="42" t="s">
        <v>93</v>
      </c>
      <c r="J60" s="42" t="s">
        <v>27</v>
      </c>
      <c r="K60" s="42">
        <v>2</v>
      </c>
      <c r="L60" s="42" t="s">
        <v>35</v>
      </c>
      <c r="M60" s="6"/>
      <c r="N60" s="6"/>
      <c r="O60" s="6"/>
      <c r="P60" s="6"/>
      <c r="Q60" s="6">
        <f>$B60</f>
        <v>41</v>
      </c>
      <c r="R60" s="6"/>
      <c r="S60" s="6"/>
      <c r="U60" s="6"/>
      <c r="V60" s="6"/>
      <c r="W60" s="6"/>
      <c r="X60" s="6"/>
      <c r="Y60" s="6"/>
      <c r="Z60" s="6"/>
      <c r="AA60" s="6"/>
      <c r="AC60" s="6"/>
      <c r="AD60" s="6"/>
      <c r="AE60" s="6"/>
      <c r="AF60" s="6"/>
      <c r="AG60" s="6"/>
      <c r="AH60" s="6"/>
      <c r="AI60" s="6"/>
      <c r="AJ60" s="6"/>
      <c r="AK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 x14ac:dyDescent="0.3">
      <c r="A61" s="42">
        <v>58</v>
      </c>
      <c r="B61" s="42">
        <v>42</v>
      </c>
      <c r="C61" s="42"/>
      <c r="D61" s="42"/>
      <c r="E61" s="42">
        <v>900</v>
      </c>
      <c r="F61" s="48">
        <v>2.7523148148148147E-2</v>
      </c>
      <c r="G61" s="41" t="s">
        <v>444</v>
      </c>
      <c r="H61" s="41" t="s">
        <v>445</v>
      </c>
      <c r="I61" s="42" t="s">
        <v>93</v>
      </c>
      <c r="J61" s="42" t="s">
        <v>36</v>
      </c>
      <c r="K61" s="42">
        <v>2</v>
      </c>
      <c r="L61" s="42" t="s">
        <v>35</v>
      </c>
      <c r="M61" s="6"/>
      <c r="N61" s="6"/>
      <c r="O61" s="6"/>
      <c r="P61" s="6"/>
      <c r="Q61" s="6"/>
      <c r="R61" s="6"/>
      <c r="S61" s="6">
        <f>$B61</f>
        <v>42</v>
      </c>
      <c r="U61" s="6"/>
      <c r="V61" s="6"/>
      <c r="W61" s="6"/>
      <c r="X61" s="6"/>
      <c r="Y61" s="6"/>
      <c r="Z61" s="6"/>
      <c r="AA61" s="6"/>
      <c r="AC61" s="6"/>
      <c r="AD61" s="6"/>
      <c r="AE61" s="6"/>
      <c r="AF61" s="6"/>
      <c r="AG61" s="6"/>
      <c r="AH61" s="6"/>
      <c r="AI61" s="6"/>
      <c r="AJ61" s="6"/>
      <c r="AK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5" customHeight="1" x14ac:dyDescent="0.3">
      <c r="A62" s="42">
        <v>59</v>
      </c>
      <c r="B62" s="42">
        <v>43</v>
      </c>
      <c r="C62" s="42">
        <v>18</v>
      </c>
      <c r="D62" s="42">
        <v>22</v>
      </c>
      <c r="E62" s="42">
        <v>988</v>
      </c>
      <c r="F62" s="48">
        <v>2.7546296296296294E-2</v>
      </c>
      <c r="G62" s="41" t="s">
        <v>538</v>
      </c>
      <c r="H62" s="41" t="s">
        <v>539</v>
      </c>
      <c r="I62" s="42" t="s">
        <v>505</v>
      </c>
      <c r="J62" s="42" t="s">
        <v>77</v>
      </c>
      <c r="K62" s="42">
        <v>2</v>
      </c>
      <c r="L62" s="42" t="s">
        <v>35</v>
      </c>
      <c r="M62" s="6"/>
      <c r="N62" s="6"/>
      <c r="O62" s="6"/>
      <c r="P62" s="6"/>
      <c r="Q62" s="6"/>
      <c r="R62" s="6">
        <f>$B62</f>
        <v>43</v>
      </c>
      <c r="S62" s="6"/>
      <c r="U62" s="6"/>
      <c r="V62" s="6"/>
      <c r="W62" s="6"/>
      <c r="X62" s="6"/>
      <c r="Y62" s="6"/>
      <c r="Z62" s="6">
        <f>$D62</f>
        <v>22</v>
      </c>
      <c r="AA62" s="6"/>
      <c r="AC62" s="6"/>
      <c r="AD62" s="6"/>
      <c r="AE62" s="6"/>
      <c r="AF62" s="6"/>
      <c r="AG62" s="6"/>
      <c r="AH62" s="6"/>
      <c r="AI62" s="6"/>
      <c r="AJ62" s="6"/>
      <c r="AK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5" customHeight="1" x14ac:dyDescent="0.3">
      <c r="A63" s="42">
        <v>60</v>
      </c>
      <c r="B63" s="42">
        <v>44</v>
      </c>
      <c r="C63" s="42">
        <v>19</v>
      </c>
      <c r="D63" s="42">
        <v>23</v>
      </c>
      <c r="E63" s="42">
        <v>1025</v>
      </c>
      <c r="F63" s="48">
        <v>2.7592592592592596E-2</v>
      </c>
      <c r="G63" s="41" t="s">
        <v>518</v>
      </c>
      <c r="H63" s="41" t="s">
        <v>540</v>
      </c>
      <c r="I63" s="42" t="s">
        <v>505</v>
      </c>
      <c r="J63" s="42" t="s">
        <v>77</v>
      </c>
      <c r="K63" s="42">
        <v>2</v>
      </c>
      <c r="L63" s="42" t="s">
        <v>35</v>
      </c>
      <c r="M63" s="6"/>
      <c r="N63" s="6"/>
      <c r="O63" s="6"/>
      <c r="P63" s="6"/>
      <c r="Q63" s="6"/>
      <c r="R63" s="6">
        <f>$B63</f>
        <v>44</v>
      </c>
      <c r="S63" s="6"/>
      <c r="U63" s="6"/>
      <c r="V63" s="6"/>
      <c r="W63" s="6"/>
      <c r="X63" s="6"/>
      <c r="Y63" s="6"/>
      <c r="Z63" s="6">
        <f>$D63</f>
        <v>23</v>
      </c>
      <c r="AA63" s="6"/>
      <c r="AC63" s="6"/>
      <c r="AD63" s="6"/>
      <c r="AE63" s="6"/>
      <c r="AF63" s="6"/>
      <c r="AG63" s="6"/>
      <c r="AH63" s="6"/>
      <c r="AI63" s="6"/>
      <c r="AJ63" s="6"/>
      <c r="AK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5" customHeight="1" x14ac:dyDescent="0.3">
      <c r="A64" s="42">
        <v>61</v>
      </c>
      <c r="B64" s="42">
        <v>45</v>
      </c>
      <c r="C64" s="42">
        <v>4</v>
      </c>
      <c r="D64" s="42">
        <v>24</v>
      </c>
      <c r="E64" s="42">
        <v>1100</v>
      </c>
      <c r="F64" s="48">
        <v>2.7662037037037041E-2</v>
      </c>
      <c r="G64" s="41" t="s">
        <v>386</v>
      </c>
      <c r="H64" s="41" t="s">
        <v>541</v>
      </c>
      <c r="I64" s="42" t="s">
        <v>508</v>
      </c>
      <c r="J64" s="42" t="s">
        <v>76</v>
      </c>
      <c r="K64" s="42">
        <v>2</v>
      </c>
      <c r="L64" s="42" t="s">
        <v>35</v>
      </c>
      <c r="M64" s="6"/>
      <c r="N64" s="6">
        <f>$B64</f>
        <v>45</v>
      </c>
      <c r="O64" s="6"/>
      <c r="P64" s="6"/>
      <c r="Q64" s="6"/>
      <c r="R64" s="6"/>
      <c r="S64" s="6"/>
      <c r="U64" s="6"/>
      <c r="V64" s="6">
        <f>$D64</f>
        <v>24</v>
      </c>
      <c r="W64" s="6"/>
      <c r="X64" s="6"/>
      <c r="Y64" s="6"/>
      <c r="Z64" s="6"/>
      <c r="AA64" s="6"/>
      <c r="AC64" s="6"/>
      <c r="AD64" s="6"/>
      <c r="AE64" s="6"/>
      <c r="AF64" s="6"/>
      <c r="AG64" s="6"/>
      <c r="AH64" s="6"/>
      <c r="AI64" s="6"/>
      <c r="AJ64" s="6"/>
      <c r="AK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 x14ac:dyDescent="0.3">
      <c r="A65" s="42">
        <v>62</v>
      </c>
      <c r="B65" s="42">
        <v>16</v>
      </c>
      <c r="C65" s="42"/>
      <c r="D65" s="42"/>
      <c r="E65" s="42">
        <v>1912</v>
      </c>
      <c r="F65" s="48">
        <v>2.7685185185185188E-2</v>
      </c>
      <c r="G65" s="41" t="s">
        <v>442</v>
      </c>
      <c r="H65" s="41" t="s">
        <v>711</v>
      </c>
      <c r="I65" s="42" t="s">
        <v>93</v>
      </c>
      <c r="J65" s="42" t="s">
        <v>37</v>
      </c>
      <c r="K65" s="42">
        <v>3</v>
      </c>
      <c r="L65" s="42" t="s">
        <v>35</v>
      </c>
      <c r="M65" s="6"/>
      <c r="N65" s="6"/>
      <c r="O65" s="6"/>
      <c r="P65" s="6"/>
      <c r="Q65" s="6"/>
      <c r="R65" s="6"/>
      <c r="S65" s="6"/>
      <c r="U65" s="6"/>
      <c r="V65" s="6"/>
      <c r="W65" s="6"/>
      <c r="X65" s="6"/>
      <c r="Y65" s="6"/>
      <c r="Z65" s="6"/>
      <c r="AA65" s="6"/>
      <c r="AC65" s="6"/>
      <c r="AD65" s="6"/>
      <c r="AE65" s="6">
        <f>$B65</f>
        <v>16</v>
      </c>
      <c r="AF65" s="6"/>
      <c r="AG65" s="6"/>
      <c r="AH65" s="6"/>
      <c r="AI65" s="6"/>
      <c r="AJ65" s="6"/>
      <c r="AK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ht="15" customHeight="1" x14ac:dyDescent="0.3">
      <c r="A66" s="42">
        <v>63</v>
      </c>
      <c r="B66" s="42">
        <v>46</v>
      </c>
      <c r="C66" s="42">
        <v>20</v>
      </c>
      <c r="D66" s="42">
        <v>25</v>
      </c>
      <c r="E66" s="42">
        <v>1067</v>
      </c>
      <c r="F66" s="48">
        <v>2.7719907407407405E-2</v>
      </c>
      <c r="G66" s="41" t="s">
        <v>542</v>
      </c>
      <c r="H66" s="41" t="s">
        <v>543</v>
      </c>
      <c r="I66" s="42" t="s">
        <v>505</v>
      </c>
      <c r="J66" s="42" t="s">
        <v>76</v>
      </c>
      <c r="K66" s="42">
        <v>2</v>
      </c>
      <c r="L66" s="42" t="s">
        <v>35</v>
      </c>
      <c r="M66" s="6"/>
      <c r="N66" s="6">
        <f>$B66</f>
        <v>46</v>
      </c>
      <c r="O66" s="6"/>
      <c r="P66" s="6"/>
      <c r="Q66" s="6"/>
      <c r="R66" s="6"/>
      <c r="S66" s="6"/>
      <c r="U66" s="6"/>
      <c r="V66" s="6">
        <f>$D66</f>
        <v>25</v>
      </c>
      <c r="W66" s="6"/>
      <c r="X66" s="6"/>
      <c r="Y66" s="6"/>
      <c r="Z66" s="6"/>
      <c r="AA66" s="6"/>
      <c r="AC66" s="6"/>
      <c r="AD66" s="6"/>
      <c r="AE66" s="6"/>
      <c r="AF66" s="6"/>
      <c r="AG66" s="6"/>
      <c r="AH66" s="6"/>
      <c r="AI66" s="6"/>
      <c r="AJ66" s="6"/>
      <c r="AK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ht="15" customHeight="1" x14ac:dyDescent="0.3">
      <c r="A67" s="42">
        <v>64</v>
      </c>
      <c r="B67" s="42">
        <v>47</v>
      </c>
      <c r="C67" s="42">
        <v>21</v>
      </c>
      <c r="D67" s="42">
        <v>26</v>
      </c>
      <c r="E67" s="42">
        <v>851</v>
      </c>
      <c r="F67" s="48">
        <v>2.7777777777777776E-2</v>
      </c>
      <c r="G67" s="41" t="s">
        <v>544</v>
      </c>
      <c r="H67" s="41" t="s">
        <v>545</v>
      </c>
      <c r="I67" s="42" t="s">
        <v>505</v>
      </c>
      <c r="J67" s="42" t="s">
        <v>36</v>
      </c>
      <c r="K67" s="42">
        <v>2</v>
      </c>
      <c r="L67" s="42" t="s">
        <v>35</v>
      </c>
      <c r="M67" s="6"/>
      <c r="N67" s="6"/>
      <c r="O67" s="6"/>
      <c r="P67" s="6"/>
      <c r="Q67" s="6"/>
      <c r="R67" s="6"/>
      <c r="S67" s="6">
        <f>$B67</f>
        <v>47</v>
      </c>
      <c r="U67" s="6"/>
      <c r="V67" s="6"/>
      <c r="W67" s="6"/>
      <c r="X67" s="6"/>
      <c r="Y67" s="6"/>
      <c r="Z67" s="6"/>
      <c r="AA67" s="6">
        <f>$D67</f>
        <v>26</v>
      </c>
      <c r="AC67" s="6"/>
      <c r="AD67" s="6"/>
      <c r="AE67" s="6"/>
      <c r="AF67" s="6"/>
      <c r="AG67" s="6"/>
      <c r="AH67" s="6"/>
      <c r="AI67" s="6"/>
      <c r="AJ67" s="6"/>
      <c r="AK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 x14ac:dyDescent="0.3">
      <c r="A68" s="42">
        <v>65</v>
      </c>
      <c r="B68" s="42">
        <v>48</v>
      </c>
      <c r="C68" s="42"/>
      <c r="D68" s="42"/>
      <c r="E68" s="42">
        <v>1188</v>
      </c>
      <c r="F68" s="48">
        <v>2.7824074074074074E-2</v>
      </c>
      <c r="G68" s="41" t="s">
        <v>446</v>
      </c>
      <c r="H68" s="41" t="s">
        <v>447</v>
      </c>
      <c r="I68" s="42" t="s">
        <v>93</v>
      </c>
      <c r="J68" s="42" t="s">
        <v>32</v>
      </c>
      <c r="K68" s="42">
        <v>2</v>
      </c>
      <c r="L68" s="42" t="s">
        <v>35</v>
      </c>
      <c r="M68" s="6"/>
      <c r="N68" s="6"/>
      <c r="O68" s="6"/>
      <c r="P68" s="6">
        <f>$B68</f>
        <v>48</v>
      </c>
      <c r="Q68" s="6"/>
      <c r="R68" s="6"/>
      <c r="S68" s="6"/>
      <c r="U68" s="6"/>
      <c r="V68" s="6"/>
      <c r="W68" s="6"/>
      <c r="X68" s="6"/>
      <c r="Y68" s="6"/>
      <c r="Z68" s="6"/>
      <c r="AA68" s="6"/>
      <c r="AC68" s="6"/>
      <c r="AD68" s="6"/>
      <c r="AE68" s="6"/>
      <c r="AF68" s="6"/>
      <c r="AG68" s="6"/>
      <c r="AH68" s="6"/>
      <c r="AI68" s="6"/>
      <c r="AJ68" s="6"/>
      <c r="AK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ht="15" customHeight="1" x14ac:dyDescent="0.3">
      <c r="A69" s="42">
        <v>66</v>
      </c>
      <c r="B69" s="42">
        <v>49</v>
      </c>
      <c r="C69" s="42">
        <v>22</v>
      </c>
      <c r="D69" s="42">
        <v>27</v>
      </c>
      <c r="E69" s="42">
        <v>1159</v>
      </c>
      <c r="F69" s="48">
        <v>2.7847222222222221E-2</v>
      </c>
      <c r="G69" s="41" t="s">
        <v>546</v>
      </c>
      <c r="H69" s="41" t="s">
        <v>547</v>
      </c>
      <c r="I69" s="42" t="s">
        <v>505</v>
      </c>
      <c r="J69" s="42" t="s">
        <v>32</v>
      </c>
      <c r="K69" s="42">
        <v>2</v>
      </c>
      <c r="L69" s="42" t="s">
        <v>35</v>
      </c>
      <c r="M69" s="6"/>
      <c r="N69" s="6"/>
      <c r="O69" s="6"/>
      <c r="P69" s="6">
        <f>$B69</f>
        <v>49</v>
      </c>
      <c r="Q69" s="6"/>
      <c r="R69" s="6"/>
      <c r="S69" s="6"/>
      <c r="U69" s="6"/>
      <c r="V69" s="6"/>
      <c r="W69" s="6"/>
      <c r="X69" s="6">
        <f>$D69</f>
        <v>27</v>
      </c>
      <c r="Y69" s="6"/>
      <c r="Z69" s="6"/>
      <c r="AA69" s="6"/>
      <c r="AC69" s="6"/>
      <c r="AD69" s="6"/>
      <c r="AE69" s="6"/>
      <c r="AF69" s="6"/>
      <c r="AG69" s="6"/>
      <c r="AH69" s="6"/>
      <c r="AI69" s="6"/>
      <c r="AJ69" s="6"/>
      <c r="AK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 x14ac:dyDescent="0.3">
      <c r="A70" s="42">
        <v>67</v>
      </c>
      <c r="B70" s="42">
        <v>17</v>
      </c>
      <c r="C70" s="42">
        <v>3</v>
      </c>
      <c r="D70" s="42">
        <v>8</v>
      </c>
      <c r="E70" s="42">
        <v>1916</v>
      </c>
      <c r="F70" s="48">
        <v>2.7858796296296298E-2</v>
      </c>
      <c r="G70" s="41" t="s">
        <v>747</v>
      </c>
      <c r="H70" s="41" t="s">
        <v>748</v>
      </c>
      <c r="I70" s="42" t="s">
        <v>508</v>
      </c>
      <c r="J70" s="42" t="s">
        <v>37</v>
      </c>
      <c r="K70" s="42">
        <v>3</v>
      </c>
      <c r="L70" s="42" t="s">
        <v>35</v>
      </c>
      <c r="M70" s="6"/>
      <c r="N70" s="6"/>
      <c r="O70" s="6"/>
      <c r="P70" s="6"/>
      <c r="Q70" s="6"/>
      <c r="R70" s="6"/>
      <c r="S70" s="6"/>
      <c r="U70" s="6"/>
      <c r="V70" s="6"/>
      <c r="W70" s="6"/>
      <c r="X70" s="6"/>
      <c r="Y70" s="6"/>
      <c r="Z70" s="6"/>
      <c r="AA70" s="6"/>
      <c r="AC70" s="6"/>
      <c r="AD70" s="6"/>
      <c r="AE70" s="6">
        <f>$B70</f>
        <v>17</v>
      </c>
      <c r="AF70" s="6"/>
      <c r="AG70" s="6"/>
      <c r="AH70" s="6"/>
      <c r="AI70" s="6"/>
      <c r="AJ70" s="6"/>
      <c r="AK70" s="6"/>
      <c r="AM70" s="6"/>
      <c r="AN70" s="6"/>
      <c r="AO70" s="6">
        <f>$D70</f>
        <v>8</v>
      </c>
      <c r="AP70" s="6"/>
      <c r="AQ70" s="6"/>
      <c r="AR70" s="6"/>
      <c r="AS70" s="6"/>
      <c r="AT70" s="6"/>
      <c r="AU70" s="6"/>
    </row>
    <row r="71" spans="1:47" ht="15" customHeight="1" x14ac:dyDescent="0.3">
      <c r="A71" s="42">
        <v>68</v>
      </c>
      <c r="B71" s="42">
        <v>50</v>
      </c>
      <c r="C71" s="42"/>
      <c r="D71" s="42"/>
      <c r="E71" s="42">
        <v>1287</v>
      </c>
      <c r="F71" s="48">
        <v>2.7916666666666669E-2</v>
      </c>
      <c r="G71" s="41" t="s">
        <v>448</v>
      </c>
      <c r="H71" s="41" t="s">
        <v>449</v>
      </c>
      <c r="I71" s="42" t="s">
        <v>93</v>
      </c>
      <c r="J71" s="42" t="s">
        <v>20</v>
      </c>
      <c r="K71" s="42">
        <v>2</v>
      </c>
      <c r="L71" s="42" t="s">
        <v>35</v>
      </c>
      <c r="M71" s="6">
        <f>$B71</f>
        <v>50</v>
      </c>
      <c r="N71" s="6"/>
      <c r="O71" s="6"/>
      <c r="P71" s="6"/>
      <c r="Q71" s="6"/>
      <c r="R71" s="6"/>
      <c r="S71" s="6"/>
      <c r="U71" s="6"/>
      <c r="V71" s="6"/>
      <c r="W71" s="6"/>
      <c r="X71" s="6"/>
      <c r="Y71" s="6"/>
      <c r="Z71" s="6"/>
      <c r="AA71" s="6"/>
      <c r="AC71" s="6"/>
      <c r="AD71" s="6"/>
      <c r="AE71" s="6"/>
      <c r="AF71" s="6"/>
      <c r="AG71" s="6"/>
      <c r="AH71" s="6"/>
      <c r="AI71" s="6"/>
      <c r="AJ71" s="6"/>
      <c r="AK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 x14ac:dyDescent="0.3">
      <c r="A72" s="42">
        <v>69</v>
      </c>
      <c r="B72" s="42">
        <v>18</v>
      </c>
      <c r="C72" s="42"/>
      <c r="D72" s="42"/>
      <c r="E72" s="42">
        <v>1934</v>
      </c>
      <c r="F72" s="48">
        <v>2.7939814814814817E-2</v>
      </c>
      <c r="G72" s="41" t="s">
        <v>712</v>
      </c>
      <c r="H72" s="41" t="s">
        <v>713</v>
      </c>
      <c r="I72" s="42" t="s">
        <v>93</v>
      </c>
      <c r="J72" s="42" t="s">
        <v>37</v>
      </c>
      <c r="K72" s="42">
        <v>3</v>
      </c>
      <c r="L72" s="42" t="s">
        <v>35</v>
      </c>
      <c r="M72" s="6"/>
      <c r="N72" s="6"/>
      <c r="O72" s="6"/>
      <c r="P72" s="6"/>
      <c r="Q72" s="6"/>
      <c r="R72" s="6"/>
      <c r="S72" s="6"/>
      <c r="U72" s="6"/>
      <c r="V72" s="6"/>
      <c r="W72" s="6"/>
      <c r="X72" s="6"/>
      <c r="Y72" s="6"/>
      <c r="Z72" s="6"/>
      <c r="AA72" s="6"/>
      <c r="AC72" s="6"/>
      <c r="AD72" s="6"/>
      <c r="AE72" s="6">
        <f>$B72</f>
        <v>18</v>
      </c>
      <c r="AF72" s="6"/>
      <c r="AG72" s="6"/>
      <c r="AH72" s="6"/>
      <c r="AI72" s="6"/>
      <c r="AJ72" s="6"/>
      <c r="AK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 x14ac:dyDescent="0.3">
      <c r="A73" s="42">
        <v>70</v>
      </c>
      <c r="B73" s="42">
        <v>51</v>
      </c>
      <c r="C73" s="42">
        <v>23</v>
      </c>
      <c r="D73" s="42">
        <v>28</v>
      </c>
      <c r="E73" s="42">
        <v>1086</v>
      </c>
      <c r="F73" s="48">
        <v>2.7951388888888887E-2</v>
      </c>
      <c r="G73" s="41" t="s">
        <v>548</v>
      </c>
      <c r="H73" s="41" t="s">
        <v>549</v>
      </c>
      <c r="I73" s="42" t="s">
        <v>505</v>
      </c>
      <c r="J73" s="42" t="s">
        <v>76</v>
      </c>
      <c r="K73" s="42">
        <v>2</v>
      </c>
      <c r="L73" s="42" t="s">
        <v>35</v>
      </c>
      <c r="M73" s="6"/>
      <c r="N73" s="6">
        <f>$B73</f>
        <v>51</v>
      </c>
      <c r="O73" s="6"/>
      <c r="P73" s="6"/>
      <c r="Q73" s="6"/>
      <c r="R73" s="6"/>
      <c r="S73" s="6"/>
      <c r="U73" s="6"/>
      <c r="V73" s="6">
        <f>$D73</f>
        <v>28</v>
      </c>
      <c r="W73" s="6"/>
      <c r="X73" s="6"/>
      <c r="Y73" s="6"/>
      <c r="Z73" s="6"/>
      <c r="AA73" s="6"/>
      <c r="AC73" s="6"/>
      <c r="AD73" s="6"/>
      <c r="AE73" s="6"/>
      <c r="AF73" s="6"/>
      <c r="AG73" s="6"/>
      <c r="AH73" s="6"/>
      <c r="AI73" s="6"/>
      <c r="AJ73" s="6"/>
      <c r="AK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 x14ac:dyDescent="0.3">
      <c r="A74" s="42">
        <v>71</v>
      </c>
      <c r="B74" s="42">
        <v>19</v>
      </c>
      <c r="C74" s="42"/>
      <c r="D74" s="42"/>
      <c r="E74" s="42">
        <v>1699</v>
      </c>
      <c r="F74" s="48">
        <v>2.7986111111111111E-2</v>
      </c>
      <c r="G74" s="41" t="s">
        <v>284</v>
      </c>
      <c r="H74" s="41" t="s">
        <v>300</v>
      </c>
      <c r="I74" s="42" t="s">
        <v>93</v>
      </c>
      <c r="J74" s="42" t="s">
        <v>23</v>
      </c>
      <c r="K74" s="42">
        <v>3</v>
      </c>
      <c r="L74" s="42" t="s">
        <v>35</v>
      </c>
      <c r="M74" s="6"/>
      <c r="N74" s="6"/>
      <c r="O74" s="6"/>
      <c r="P74" s="6"/>
      <c r="Q74" s="6"/>
      <c r="R74" s="6"/>
      <c r="S74" s="6"/>
      <c r="U74" s="6"/>
      <c r="V74" s="6"/>
      <c r="W74" s="6"/>
      <c r="X74" s="6"/>
      <c r="Y74" s="6"/>
      <c r="Z74" s="6"/>
      <c r="AA74" s="6"/>
      <c r="AC74" s="6"/>
      <c r="AD74" s="6"/>
      <c r="AE74" s="6"/>
      <c r="AF74" s="6"/>
      <c r="AG74" s="6"/>
      <c r="AH74" s="6"/>
      <c r="AI74" s="6">
        <f>$B74</f>
        <v>19</v>
      </c>
      <c r="AJ74" s="6"/>
      <c r="AK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ht="15" customHeight="1" x14ac:dyDescent="0.3">
      <c r="A75" s="42">
        <v>72</v>
      </c>
      <c r="B75" s="42">
        <v>52</v>
      </c>
      <c r="C75" s="42">
        <v>5</v>
      </c>
      <c r="D75" s="42">
        <v>29</v>
      </c>
      <c r="E75" s="42">
        <v>1406</v>
      </c>
      <c r="F75" s="48">
        <v>2.8043981481481479E-2</v>
      </c>
      <c r="G75" s="41" t="s">
        <v>550</v>
      </c>
      <c r="H75" s="41" t="s">
        <v>551</v>
      </c>
      <c r="I75" s="42" t="s">
        <v>508</v>
      </c>
      <c r="J75" s="42" t="s">
        <v>33</v>
      </c>
      <c r="K75" s="42">
        <v>2</v>
      </c>
      <c r="L75" s="42" t="s">
        <v>35</v>
      </c>
      <c r="M75" s="6"/>
      <c r="N75" s="6"/>
      <c r="O75" s="6">
        <f>$B75</f>
        <v>52</v>
      </c>
      <c r="P75" s="6"/>
      <c r="Q75" s="6"/>
      <c r="R75" s="6"/>
      <c r="S75" s="6"/>
      <c r="U75" s="6"/>
      <c r="V75" s="6"/>
      <c r="W75" s="6">
        <f>$D75</f>
        <v>29</v>
      </c>
      <c r="X75" s="6"/>
      <c r="Y75" s="6"/>
      <c r="Z75" s="6"/>
      <c r="AA75" s="6"/>
      <c r="AC75" s="6"/>
      <c r="AD75" s="6"/>
      <c r="AE75" s="6"/>
      <c r="AF75" s="6"/>
      <c r="AG75" s="6"/>
      <c r="AH75" s="6"/>
      <c r="AI75" s="6"/>
      <c r="AJ75" s="6"/>
      <c r="AK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 x14ac:dyDescent="0.3">
      <c r="A76" s="42">
        <v>73</v>
      </c>
      <c r="B76" s="42">
        <v>53</v>
      </c>
      <c r="C76" s="42"/>
      <c r="D76" s="42"/>
      <c r="E76" s="42">
        <v>1032</v>
      </c>
      <c r="F76" s="48">
        <v>2.8136574074074074E-2</v>
      </c>
      <c r="G76" s="41" t="s">
        <v>450</v>
      </c>
      <c r="H76" s="41" t="s">
        <v>451</v>
      </c>
      <c r="I76" s="42" t="s">
        <v>93</v>
      </c>
      <c r="J76" s="42" t="s">
        <v>77</v>
      </c>
      <c r="K76" s="42">
        <v>2</v>
      </c>
      <c r="L76" s="42" t="s">
        <v>35</v>
      </c>
      <c r="M76" s="6"/>
      <c r="N76" s="6"/>
      <c r="O76" s="6"/>
      <c r="P76" s="6"/>
      <c r="Q76" s="6"/>
      <c r="R76" s="6">
        <f>$B76</f>
        <v>53</v>
      </c>
      <c r="S76" s="6"/>
      <c r="U76" s="6"/>
      <c r="V76" s="6"/>
      <c r="W76" s="6"/>
      <c r="X76" s="6"/>
      <c r="Y76" s="6"/>
      <c r="Z76" s="6"/>
      <c r="AA76" s="6"/>
      <c r="AC76" s="6"/>
      <c r="AD76" s="6"/>
      <c r="AE76" s="6"/>
      <c r="AF76" s="6"/>
      <c r="AG76" s="6"/>
      <c r="AH76" s="6"/>
      <c r="AI76" s="6"/>
      <c r="AJ76" s="6"/>
      <c r="AK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ht="15" customHeight="1" x14ac:dyDescent="0.3">
      <c r="A77" s="42">
        <v>74</v>
      </c>
      <c r="B77" s="42">
        <v>20</v>
      </c>
      <c r="C77" s="42"/>
      <c r="D77" s="42"/>
      <c r="E77" s="42">
        <v>1824</v>
      </c>
      <c r="F77" s="48">
        <v>2.8171296296296302E-2</v>
      </c>
      <c r="G77" s="41" t="s">
        <v>714</v>
      </c>
      <c r="H77" s="41" t="s">
        <v>715</v>
      </c>
      <c r="I77" s="42" t="s">
        <v>93</v>
      </c>
      <c r="J77" s="42" t="s">
        <v>18</v>
      </c>
      <c r="K77" s="42">
        <v>3</v>
      </c>
      <c r="L77" s="42" t="s">
        <v>35</v>
      </c>
      <c r="M77" s="6"/>
      <c r="N77" s="6"/>
      <c r="O77" s="6"/>
      <c r="P77" s="6"/>
      <c r="Q77" s="6"/>
      <c r="R77" s="6"/>
      <c r="S77" s="6"/>
      <c r="U77" s="6"/>
      <c r="V77" s="6"/>
      <c r="W77" s="6"/>
      <c r="X77" s="6"/>
      <c r="Y77" s="6"/>
      <c r="Z77" s="6"/>
      <c r="AA77" s="6"/>
      <c r="AC77" s="6"/>
      <c r="AD77" s="6">
        <f>$B77</f>
        <v>20</v>
      </c>
      <c r="AE77" s="6"/>
      <c r="AF77" s="6"/>
      <c r="AG77" s="6"/>
      <c r="AH77" s="6"/>
      <c r="AI77" s="6"/>
      <c r="AJ77" s="6"/>
      <c r="AK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ht="15" customHeight="1" x14ac:dyDescent="0.3">
      <c r="A78" s="42">
        <v>75</v>
      </c>
      <c r="B78" s="42">
        <v>21</v>
      </c>
      <c r="C78" s="42">
        <v>4</v>
      </c>
      <c r="D78" s="42">
        <v>9</v>
      </c>
      <c r="E78" s="42">
        <v>1725</v>
      </c>
      <c r="F78" s="48">
        <v>2.8240740740740736E-2</v>
      </c>
      <c r="G78" s="41" t="s">
        <v>749</v>
      </c>
      <c r="H78" s="41" t="s">
        <v>750</v>
      </c>
      <c r="I78" s="42" t="s">
        <v>508</v>
      </c>
      <c r="J78" s="42" t="s">
        <v>25</v>
      </c>
      <c r="K78" s="42">
        <v>3</v>
      </c>
      <c r="L78" s="42" t="s">
        <v>35</v>
      </c>
      <c r="M78" s="6"/>
      <c r="N78" s="6"/>
      <c r="O78" s="6"/>
      <c r="P78" s="6"/>
      <c r="Q78" s="6"/>
      <c r="R78" s="6"/>
      <c r="S78" s="6"/>
      <c r="U78" s="6"/>
      <c r="V78" s="6"/>
      <c r="W78" s="6"/>
      <c r="X78" s="6"/>
      <c r="Y78" s="6"/>
      <c r="Z78" s="6"/>
      <c r="AA78" s="6"/>
      <c r="AC78" s="6"/>
      <c r="AD78" s="6"/>
      <c r="AE78" s="6"/>
      <c r="AF78" s="6"/>
      <c r="AG78" s="6"/>
      <c r="AH78" s="6"/>
      <c r="AI78" s="6"/>
      <c r="AJ78" s="6">
        <f>$B78</f>
        <v>21</v>
      </c>
      <c r="AK78" s="6"/>
      <c r="AM78" s="6"/>
      <c r="AN78" s="6"/>
      <c r="AO78" s="6"/>
      <c r="AP78" s="6"/>
      <c r="AQ78" s="6"/>
      <c r="AR78" s="6"/>
      <c r="AS78" s="6"/>
      <c r="AT78" s="6">
        <f>$D78</f>
        <v>9</v>
      </c>
      <c r="AU78" s="6"/>
    </row>
    <row r="79" spans="1:47" ht="15" customHeight="1" x14ac:dyDescent="0.3">
      <c r="A79" s="42">
        <v>76</v>
      </c>
      <c r="B79" s="42">
        <v>54</v>
      </c>
      <c r="C79" s="42">
        <v>24</v>
      </c>
      <c r="D79" s="42">
        <v>30</v>
      </c>
      <c r="E79" s="42">
        <v>930</v>
      </c>
      <c r="F79" s="48">
        <v>2.8275462962962964E-2</v>
      </c>
      <c r="G79" s="41" t="s">
        <v>193</v>
      </c>
      <c r="H79" s="41" t="s">
        <v>552</v>
      </c>
      <c r="I79" s="42" t="s">
        <v>505</v>
      </c>
      <c r="J79" s="42" t="s">
        <v>36</v>
      </c>
      <c r="K79" s="42">
        <v>2</v>
      </c>
      <c r="L79" s="42" t="s">
        <v>35</v>
      </c>
      <c r="M79" s="6"/>
      <c r="N79" s="6"/>
      <c r="O79" s="6"/>
      <c r="P79" s="6"/>
      <c r="Q79" s="6"/>
      <c r="R79" s="6"/>
      <c r="S79" s="6">
        <f>$B79</f>
        <v>54</v>
      </c>
      <c r="U79" s="6"/>
      <c r="V79" s="6"/>
      <c r="W79" s="6"/>
      <c r="X79" s="6"/>
      <c r="Y79" s="6"/>
      <c r="Z79" s="6"/>
      <c r="AA79" s="6">
        <f>$D79</f>
        <v>30</v>
      </c>
      <c r="AC79" s="6"/>
      <c r="AD79" s="6"/>
      <c r="AE79" s="6"/>
      <c r="AF79" s="6"/>
      <c r="AG79" s="6"/>
      <c r="AH79" s="6"/>
      <c r="AI79" s="6"/>
      <c r="AJ79" s="6"/>
      <c r="AK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ht="15" customHeight="1" x14ac:dyDescent="0.3">
      <c r="A80" s="42">
        <v>78</v>
      </c>
      <c r="B80" s="42">
        <v>22</v>
      </c>
      <c r="C80" s="42"/>
      <c r="D80" s="42"/>
      <c r="E80" s="42">
        <v>1771</v>
      </c>
      <c r="F80" s="48">
        <v>2.8356481481481483E-2</v>
      </c>
      <c r="G80" s="41" t="s">
        <v>716</v>
      </c>
      <c r="H80" s="41" t="s">
        <v>559</v>
      </c>
      <c r="I80" s="42" t="s">
        <v>93</v>
      </c>
      <c r="J80" s="42" t="s">
        <v>21</v>
      </c>
      <c r="K80" s="42">
        <v>3</v>
      </c>
      <c r="L80" s="42" t="s">
        <v>35</v>
      </c>
      <c r="M80" s="6"/>
      <c r="N80" s="6"/>
      <c r="O80" s="6"/>
      <c r="P80" s="6"/>
      <c r="Q80" s="6"/>
      <c r="R80" s="6"/>
      <c r="S80" s="6"/>
      <c r="U80" s="6"/>
      <c r="V80" s="6"/>
      <c r="W80" s="6"/>
      <c r="X80" s="6"/>
      <c r="Y80" s="6"/>
      <c r="Z80" s="6"/>
      <c r="AA80" s="6"/>
      <c r="AC80" s="6"/>
      <c r="AD80" s="6"/>
      <c r="AE80" s="6"/>
      <c r="AF80" s="6">
        <f>$B80</f>
        <v>22</v>
      </c>
      <c r="AG80" s="6"/>
      <c r="AH80" s="6"/>
      <c r="AI80" s="6"/>
      <c r="AJ80" s="6"/>
      <c r="AK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ht="15" customHeight="1" x14ac:dyDescent="0.3">
      <c r="A81" s="42">
        <v>79</v>
      </c>
      <c r="B81" s="42">
        <v>55</v>
      </c>
      <c r="C81" s="42">
        <v>25</v>
      </c>
      <c r="D81" s="42">
        <v>31</v>
      </c>
      <c r="E81" s="42">
        <v>1282</v>
      </c>
      <c r="F81" s="48">
        <v>2.836805555555556E-2</v>
      </c>
      <c r="G81" s="41" t="s">
        <v>544</v>
      </c>
      <c r="H81" s="41" t="s">
        <v>553</v>
      </c>
      <c r="I81" s="42" t="s">
        <v>505</v>
      </c>
      <c r="J81" s="42" t="s">
        <v>20</v>
      </c>
      <c r="K81" s="42">
        <v>2</v>
      </c>
      <c r="L81" s="42" t="s">
        <v>35</v>
      </c>
      <c r="M81" s="6">
        <f>$B81</f>
        <v>55</v>
      </c>
      <c r="N81" s="6"/>
      <c r="O81" s="6"/>
      <c r="P81" s="6"/>
      <c r="Q81" s="6"/>
      <c r="R81" s="6"/>
      <c r="S81" s="6"/>
      <c r="U81" s="6">
        <f>$D81</f>
        <v>31</v>
      </c>
      <c r="V81" s="6"/>
      <c r="W81" s="6"/>
      <c r="X81" s="6"/>
      <c r="Y81" s="6"/>
      <c r="Z81" s="6"/>
      <c r="AA81" s="6"/>
      <c r="AC81" s="6"/>
      <c r="AD81" s="6"/>
      <c r="AE81" s="6"/>
      <c r="AF81" s="6"/>
      <c r="AG81" s="6"/>
      <c r="AH81" s="6"/>
      <c r="AI81" s="6"/>
      <c r="AJ81" s="6"/>
      <c r="AK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 x14ac:dyDescent="0.3">
      <c r="A82" s="42">
        <v>80</v>
      </c>
      <c r="B82" s="42">
        <v>23</v>
      </c>
      <c r="C82" s="42">
        <v>5</v>
      </c>
      <c r="D82" s="42">
        <v>10</v>
      </c>
      <c r="E82" s="42">
        <v>1948</v>
      </c>
      <c r="F82" s="48">
        <v>2.8391203703703707E-2</v>
      </c>
      <c r="G82" s="41" t="s">
        <v>516</v>
      </c>
      <c r="H82" s="41" t="s">
        <v>751</v>
      </c>
      <c r="I82" s="42" t="s">
        <v>505</v>
      </c>
      <c r="J82" s="42" t="s">
        <v>37</v>
      </c>
      <c r="K82" s="42">
        <v>3</v>
      </c>
      <c r="L82" s="42" t="s">
        <v>35</v>
      </c>
      <c r="M82" s="6"/>
      <c r="N82" s="6"/>
      <c r="O82" s="6"/>
      <c r="P82" s="6"/>
      <c r="Q82" s="6"/>
      <c r="R82" s="6"/>
      <c r="S82" s="6"/>
      <c r="U82" s="6"/>
      <c r="V82" s="6"/>
      <c r="W82" s="6"/>
      <c r="X82" s="6"/>
      <c r="Y82" s="6"/>
      <c r="Z82" s="6"/>
      <c r="AA82" s="6"/>
      <c r="AC82" s="6"/>
      <c r="AD82" s="6"/>
      <c r="AE82" s="6">
        <f>$B82</f>
        <v>23</v>
      </c>
      <c r="AF82" s="6"/>
      <c r="AG82" s="6"/>
      <c r="AH82" s="6"/>
      <c r="AI82" s="6"/>
      <c r="AJ82" s="6"/>
      <c r="AK82" s="6"/>
      <c r="AM82" s="6"/>
      <c r="AN82" s="6"/>
      <c r="AO82" s="6">
        <f>$D82</f>
        <v>10</v>
      </c>
      <c r="AP82" s="6"/>
      <c r="AQ82" s="6"/>
      <c r="AR82" s="6"/>
      <c r="AS82" s="6"/>
      <c r="AT82" s="6"/>
      <c r="AU82" s="6"/>
    </row>
    <row r="83" spans="1:47" ht="15" customHeight="1" x14ac:dyDescent="0.3">
      <c r="A83" s="42">
        <v>81</v>
      </c>
      <c r="B83" s="42">
        <v>56</v>
      </c>
      <c r="C83" s="42">
        <v>6</v>
      </c>
      <c r="D83" s="42">
        <v>32</v>
      </c>
      <c r="E83" s="42">
        <v>1209</v>
      </c>
      <c r="F83" s="48">
        <v>2.8437500000000001E-2</v>
      </c>
      <c r="G83" s="41" t="s">
        <v>554</v>
      </c>
      <c r="H83" s="41" t="s">
        <v>298</v>
      </c>
      <c r="I83" s="42" t="s">
        <v>508</v>
      </c>
      <c r="J83" s="42" t="s">
        <v>32</v>
      </c>
      <c r="K83" s="42">
        <v>2</v>
      </c>
      <c r="L83" s="42" t="s">
        <v>35</v>
      </c>
      <c r="M83" s="6"/>
      <c r="N83" s="6"/>
      <c r="O83" s="6"/>
      <c r="P83" s="6">
        <f>$B83</f>
        <v>56</v>
      </c>
      <c r="Q83" s="6"/>
      <c r="R83" s="6"/>
      <c r="S83" s="6"/>
      <c r="U83" s="6"/>
      <c r="V83" s="6"/>
      <c r="W83" s="6"/>
      <c r="X83" s="6">
        <f>$D83</f>
        <v>32</v>
      </c>
      <c r="Y83" s="6"/>
      <c r="Z83" s="6"/>
      <c r="AA83" s="6"/>
      <c r="AC83" s="6"/>
      <c r="AD83" s="6"/>
      <c r="AE83" s="6"/>
      <c r="AF83" s="6"/>
      <c r="AG83" s="6"/>
      <c r="AH83" s="6"/>
      <c r="AI83" s="6"/>
      <c r="AJ83" s="6"/>
      <c r="AK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 x14ac:dyDescent="0.3">
      <c r="A84" s="42">
        <v>82</v>
      </c>
      <c r="B84" s="42">
        <v>57</v>
      </c>
      <c r="C84" s="42">
        <v>26</v>
      </c>
      <c r="D84" s="42">
        <v>33</v>
      </c>
      <c r="E84" s="42">
        <v>903</v>
      </c>
      <c r="F84" s="48">
        <v>2.8472222222222222E-2</v>
      </c>
      <c r="G84" s="41" t="s">
        <v>518</v>
      </c>
      <c r="H84" s="41" t="s">
        <v>555</v>
      </c>
      <c r="I84" s="42" t="s">
        <v>505</v>
      </c>
      <c r="J84" s="42" t="s">
        <v>36</v>
      </c>
      <c r="K84" s="42">
        <v>2</v>
      </c>
      <c r="L84" s="42" t="s">
        <v>35</v>
      </c>
      <c r="M84" s="6"/>
      <c r="N84" s="6"/>
      <c r="O84" s="6"/>
      <c r="P84" s="6"/>
      <c r="Q84" s="6"/>
      <c r="R84" s="6"/>
      <c r="S84" s="6">
        <f>$B84</f>
        <v>57</v>
      </c>
      <c r="U84" s="6"/>
      <c r="V84" s="6"/>
      <c r="W84" s="6"/>
      <c r="X84" s="6"/>
      <c r="Y84" s="6"/>
      <c r="Z84" s="6"/>
      <c r="AA84" s="6">
        <f>$D84</f>
        <v>33</v>
      </c>
      <c r="AC84" s="6"/>
      <c r="AD84" s="6"/>
      <c r="AE84" s="6"/>
      <c r="AF84" s="6"/>
      <c r="AG84" s="6"/>
      <c r="AH84" s="6"/>
      <c r="AI84" s="6"/>
      <c r="AJ84" s="6"/>
      <c r="AK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 x14ac:dyDescent="0.3">
      <c r="A85" s="42">
        <v>83</v>
      </c>
      <c r="B85" s="42">
        <v>24</v>
      </c>
      <c r="C85" s="42"/>
      <c r="D85" s="42"/>
      <c r="E85" s="42">
        <v>1905</v>
      </c>
      <c r="F85" s="48">
        <v>2.8495370370370369E-2</v>
      </c>
      <c r="G85" s="41" t="s">
        <v>717</v>
      </c>
      <c r="H85" s="41" t="s">
        <v>498</v>
      </c>
      <c r="I85" s="42" t="s">
        <v>93</v>
      </c>
      <c r="J85" s="42" t="s">
        <v>37</v>
      </c>
      <c r="K85" s="42">
        <v>3</v>
      </c>
      <c r="L85" s="42" t="s">
        <v>35</v>
      </c>
      <c r="M85" s="6"/>
      <c r="N85" s="6"/>
      <c r="O85" s="6"/>
      <c r="P85" s="6"/>
      <c r="Q85" s="6"/>
      <c r="R85" s="6"/>
      <c r="S85" s="6"/>
      <c r="U85" s="6"/>
      <c r="V85" s="6"/>
      <c r="W85" s="6"/>
      <c r="X85" s="6"/>
      <c r="Y85" s="6"/>
      <c r="Z85" s="6"/>
      <c r="AA85" s="6"/>
      <c r="AC85" s="6"/>
      <c r="AD85" s="6"/>
      <c r="AE85" s="6">
        <f>$B85</f>
        <v>24</v>
      </c>
      <c r="AF85" s="6"/>
      <c r="AG85" s="6"/>
      <c r="AH85" s="6"/>
      <c r="AI85" s="6"/>
      <c r="AJ85" s="6"/>
      <c r="AK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 x14ac:dyDescent="0.3">
      <c r="A86" s="42">
        <v>84</v>
      </c>
      <c r="B86" s="42">
        <v>58</v>
      </c>
      <c r="C86" s="42">
        <v>2</v>
      </c>
      <c r="D86" s="42">
        <v>34</v>
      </c>
      <c r="E86" s="42">
        <v>1131</v>
      </c>
      <c r="F86" s="48">
        <v>2.8518518518518523E-2</v>
      </c>
      <c r="G86" s="41" t="s">
        <v>556</v>
      </c>
      <c r="H86" s="41" t="s">
        <v>557</v>
      </c>
      <c r="I86" s="42" t="s">
        <v>532</v>
      </c>
      <c r="J86" s="42" t="s">
        <v>76</v>
      </c>
      <c r="K86" s="42">
        <v>2</v>
      </c>
      <c r="L86" s="42" t="s">
        <v>35</v>
      </c>
      <c r="M86" s="6"/>
      <c r="N86" s="6">
        <f>$B86</f>
        <v>58</v>
      </c>
      <c r="O86" s="6"/>
      <c r="P86" s="6"/>
      <c r="Q86" s="6"/>
      <c r="R86" s="6"/>
      <c r="S86" s="6"/>
      <c r="U86" s="6"/>
      <c r="V86" s="6">
        <f>$D86</f>
        <v>34</v>
      </c>
      <c r="W86" s="6"/>
      <c r="X86" s="6"/>
      <c r="Y86" s="6"/>
      <c r="Z86" s="6"/>
      <c r="AA86" s="6"/>
      <c r="AC86" s="6"/>
      <c r="AD86" s="6"/>
      <c r="AE86" s="6"/>
      <c r="AF86" s="6"/>
      <c r="AG86" s="6"/>
      <c r="AH86" s="6"/>
      <c r="AI86" s="6"/>
      <c r="AJ86" s="6"/>
      <c r="AK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ht="15" customHeight="1" x14ac:dyDescent="0.3">
      <c r="A87" s="42">
        <v>85</v>
      </c>
      <c r="B87" s="42">
        <v>25</v>
      </c>
      <c r="C87" s="42"/>
      <c r="D87" s="42"/>
      <c r="E87" s="42">
        <v>1694</v>
      </c>
      <c r="F87" s="48">
        <v>2.8530092592592593E-2</v>
      </c>
      <c r="G87" s="41" t="s">
        <v>718</v>
      </c>
      <c r="H87" s="41" t="s">
        <v>545</v>
      </c>
      <c r="I87" s="42" t="s">
        <v>93</v>
      </c>
      <c r="J87" s="42" t="s">
        <v>23</v>
      </c>
      <c r="K87" s="42">
        <v>3</v>
      </c>
      <c r="L87" s="42" t="s">
        <v>35</v>
      </c>
      <c r="M87" s="6"/>
      <c r="N87" s="6"/>
      <c r="O87" s="6"/>
      <c r="P87" s="6"/>
      <c r="Q87" s="6"/>
      <c r="R87" s="6"/>
      <c r="S87" s="6"/>
      <c r="U87" s="6"/>
      <c r="V87" s="6"/>
      <c r="W87" s="6"/>
      <c r="X87" s="6"/>
      <c r="Y87" s="6"/>
      <c r="Z87" s="6"/>
      <c r="AA87" s="6"/>
      <c r="AC87" s="6"/>
      <c r="AD87" s="6"/>
      <c r="AE87" s="6"/>
      <c r="AF87" s="6"/>
      <c r="AG87" s="6"/>
      <c r="AH87" s="6"/>
      <c r="AI87" s="6">
        <f>$B87</f>
        <v>25</v>
      </c>
      <c r="AJ87" s="6"/>
      <c r="AK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 x14ac:dyDescent="0.3">
      <c r="A88" s="42">
        <v>86</v>
      </c>
      <c r="B88" s="42">
        <v>59</v>
      </c>
      <c r="C88" s="42">
        <v>27</v>
      </c>
      <c r="D88" s="42">
        <v>35</v>
      </c>
      <c r="E88" s="42">
        <v>1408</v>
      </c>
      <c r="F88" s="48">
        <v>2.855324074074074E-2</v>
      </c>
      <c r="G88" s="41" t="s">
        <v>519</v>
      </c>
      <c r="H88" s="41" t="s">
        <v>199</v>
      </c>
      <c r="I88" s="42" t="s">
        <v>505</v>
      </c>
      <c r="J88" s="42" t="s">
        <v>33</v>
      </c>
      <c r="K88" s="42">
        <v>2</v>
      </c>
      <c r="L88" s="42" t="s">
        <v>35</v>
      </c>
      <c r="M88" s="6"/>
      <c r="N88" s="6"/>
      <c r="O88" s="6">
        <f>$B88</f>
        <v>59</v>
      </c>
      <c r="P88" s="6"/>
      <c r="Q88" s="6"/>
      <c r="R88" s="6"/>
      <c r="S88" s="6"/>
      <c r="U88" s="6"/>
      <c r="V88" s="6"/>
      <c r="W88" s="6">
        <f>$D88</f>
        <v>35</v>
      </c>
      <c r="X88" s="6"/>
      <c r="Y88" s="6"/>
      <c r="Z88" s="6"/>
      <c r="AA88" s="6"/>
      <c r="AC88" s="6"/>
      <c r="AD88" s="6"/>
      <c r="AE88" s="6"/>
      <c r="AF88" s="6"/>
      <c r="AG88" s="6"/>
      <c r="AH88" s="6"/>
      <c r="AI88" s="6"/>
      <c r="AJ88" s="6"/>
      <c r="AK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ht="15" customHeight="1" x14ac:dyDescent="0.3">
      <c r="A89" s="42">
        <v>87</v>
      </c>
      <c r="B89" s="42">
        <v>60</v>
      </c>
      <c r="C89" s="42">
        <v>7</v>
      </c>
      <c r="D89" s="42">
        <v>36</v>
      </c>
      <c r="E89" s="42">
        <v>960</v>
      </c>
      <c r="F89" s="48">
        <v>2.8634259259259262E-2</v>
      </c>
      <c r="G89" s="41" t="s">
        <v>558</v>
      </c>
      <c r="H89" s="41" t="s">
        <v>559</v>
      </c>
      <c r="I89" s="42" t="s">
        <v>508</v>
      </c>
      <c r="J89" s="42" t="s">
        <v>77</v>
      </c>
      <c r="K89" s="42">
        <v>2</v>
      </c>
      <c r="L89" s="42" t="s">
        <v>35</v>
      </c>
      <c r="M89" s="6"/>
      <c r="N89" s="6"/>
      <c r="O89" s="6"/>
      <c r="P89" s="6"/>
      <c r="Q89" s="6"/>
      <c r="R89" s="6">
        <f>$B89</f>
        <v>60</v>
      </c>
      <c r="S89" s="6"/>
      <c r="U89" s="6"/>
      <c r="V89" s="6"/>
      <c r="W89" s="6"/>
      <c r="X89" s="6"/>
      <c r="Y89" s="6"/>
      <c r="Z89" s="6">
        <f>$D89</f>
        <v>36</v>
      </c>
      <c r="AA89" s="6"/>
      <c r="AC89" s="6"/>
      <c r="AD89" s="6"/>
      <c r="AE89" s="6"/>
      <c r="AF89" s="6"/>
      <c r="AG89" s="6"/>
      <c r="AH89" s="6"/>
      <c r="AI89" s="6"/>
      <c r="AJ89" s="6"/>
      <c r="AK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ht="15" customHeight="1" x14ac:dyDescent="0.3">
      <c r="A90" s="42">
        <v>88</v>
      </c>
      <c r="B90" s="42">
        <v>26</v>
      </c>
      <c r="C90" s="42"/>
      <c r="D90" s="42"/>
      <c r="E90" s="42">
        <v>1941</v>
      </c>
      <c r="F90" s="48">
        <v>2.8645833333333332E-2</v>
      </c>
      <c r="G90" s="41" t="s">
        <v>419</v>
      </c>
      <c r="H90" s="41" t="s">
        <v>719</v>
      </c>
      <c r="I90" s="42" t="s">
        <v>93</v>
      </c>
      <c r="J90" s="42" t="s">
        <v>37</v>
      </c>
      <c r="K90" s="42">
        <v>3</v>
      </c>
      <c r="L90" s="42" t="s">
        <v>35</v>
      </c>
      <c r="M90" s="6"/>
      <c r="N90" s="6"/>
      <c r="O90" s="6"/>
      <c r="P90" s="6"/>
      <c r="Q90" s="6"/>
      <c r="R90" s="6"/>
      <c r="S90" s="6"/>
      <c r="U90" s="6"/>
      <c r="V90" s="6"/>
      <c r="W90" s="6"/>
      <c r="X90" s="6"/>
      <c r="Y90" s="6"/>
      <c r="Z90" s="6"/>
      <c r="AA90" s="6"/>
      <c r="AC90" s="6"/>
      <c r="AD90" s="6"/>
      <c r="AE90" s="6">
        <f>$B90</f>
        <v>26</v>
      </c>
      <c r="AF90" s="6"/>
      <c r="AG90" s="6"/>
      <c r="AH90" s="6"/>
      <c r="AI90" s="6"/>
      <c r="AJ90" s="6"/>
      <c r="AK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 x14ac:dyDescent="0.3">
      <c r="A91" s="42">
        <v>89</v>
      </c>
      <c r="B91" s="42">
        <v>61</v>
      </c>
      <c r="C91" s="42"/>
      <c r="D91" s="42"/>
      <c r="E91" s="42">
        <v>1103</v>
      </c>
      <c r="F91" s="48">
        <v>2.8657407407407406E-2</v>
      </c>
      <c r="G91" s="41" t="s">
        <v>452</v>
      </c>
      <c r="H91" s="41" t="s">
        <v>453</v>
      </c>
      <c r="I91" s="42" t="s">
        <v>93</v>
      </c>
      <c r="J91" s="42" t="s">
        <v>76</v>
      </c>
      <c r="K91" s="42">
        <v>2</v>
      </c>
      <c r="L91" s="42" t="s">
        <v>35</v>
      </c>
      <c r="M91" s="6"/>
      <c r="N91" s="6">
        <f>$B91</f>
        <v>61</v>
      </c>
      <c r="O91" s="6"/>
      <c r="P91" s="6"/>
      <c r="Q91" s="6"/>
      <c r="R91" s="6"/>
      <c r="S91" s="6"/>
      <c r="U91" s="6"/>
      <c r="V91" s="6"/>
      <c r="W91" s="6"/>
      <c r="X91" s="6"/>
      <c r="Y91" s="6"/>
      <c r="Z91" s="6"/>
      <c r="AA91" s="6"/>
      <c r="AC91" s="6"/>
      <c r="AD91" s="6"/>
      <c r="AE91" s="6"/>
      <c r="AF91" s="6"/>
      <c r="AG91" s="6"/>
      <c r="AH91" s="6"/>
      <c r="AI91" s="6"/>
      <c r="AJ91" s="6"/>
      <c r="AK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ht="15" customHeight="1" x14ac:dyDescent="0.3">
      <c r="A92" s="42">
        <v>90</v>
      </c>
      <c r="B92" s="42">
        <v>62</v>
      </c>
      <c r="C92" s="42">
        <v>28</v>
      </c>
      <c r="D92" s="42">
        <v>37</v>
      </c>
      <c r="E92" s="42">
        <v>1138</v>
      </c>
      <c r="F92" s="48">
        <v>2.8668981481481479E-2</v>
      </c>
      <c r="G92" s="41" t="s">
        <v>423</v>
      </c>
      <c r="H92" s="41" t="s">
        <v>560</v>
      </c>
      <c r="I92" s="42" t="s">
        <v>505</v>
      </c>
      <c r="J92" s="42" t="s">
        <v>76</v>
      </c>
      <c r="K92" s="42">
        <v>2</v>
      </c>
      <c r="L92" s="42" t="s">
        <v>35</v>
      </c>
      <c r="M92" s="6"/>
      <c r="N92" s="6">
        <f>$B92</f>
        <v>62</v>
      </c>
      <c r="O92" s="6"/>
      <c r="P92" s="6"/>
      <c r="Q92" s="6"/>
      <c r="R92" s="6"/>
      <c r="S92" s="6"/>
      <c r="U92" s="6"/>
      <c r="V92" s="6">
        <f>$D92</f>
        <v>37</v>
      </c>
      <c r="W92" s="6"/>
      <c r="X92" s="6"/>
      <c r="Y92" s="6"/>
      <c r="Z92" s="6"/>
      <c r="AA92" s="6"/>
      <c r="AC92" s="6"/>
      <c r="AD92" s="6"/>
      <c r="AE92" s="6"/>
      <c r="AF92" s="6"/>
      <c r="AG92" s="6"/>
      <c r="AH92" s="6"/>
      <c r="AI92" s="6"/>
      <c r="AJ92" s="6"/>
      <c r="AK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 x14ac:dyDescent="0.3">
      <c r="A93" s="42">
        <v>91</v>
      </c>
      <c r="B93" s="42">
        <v>27</v>
      </c>
      <c r="C93" s="42">
        <v>5</v>
      </c>
      <c r="D93" s="42">
        <v>11</v>
      </c>
      <c r="E93" s="42">
        <v>1598</v>
      </c>
      <c r="F93" s="48">
        <v>2.8680555555555553E-2</v>
      </c>
      <c r="G93" s="41" t="s">
        <v>752</v>
      </c>
      <c r="H93" s="41" t="s">
        <v>753</v>
      </c>
      <c r="I93" s="42" t="s">
        <v>508</v>
      </c>
      <c r="J93" s="42" t="s">
        <v>30</v>
      </c>
      <c r="K93" s="42">
        <v>3</v>
      </c>
      <c r="L93" s="42" t="s">
        <v>35</v>
      </c>
      <c r="M93" s="6"/>
      <c r="N93" s="6"/>
      <c r="O93" s="6"/>
      <c r="P93" s="6"/>
      <c r="Q93" s="6"/>
      <c r="R93" s="6"/>
      <c r="S93" s="6"/>
      <c r="U93" s="6"/>
      <c r="V93" s="6"/>
      <c r="W93" s="6"/>
      <c r="X93" s="6"/>
      <c r="Y93" s="6"/>
      <c r="Z93" s="6"/>
      <c r="AA93" s="6"/>
      <c r="AC93" s="6">
        <f>$B93</f>
        <v>27</v>
      </c>
      <c r="AD93" s="6"/>
      <c r="AE93" s="6"/>
      <c r="AF93" s="6"/>
      <c r="AG93" s="6"/>
      <c r="AH93" s="6"/>
      <c r="AI93" s="6"/>
      <c r="AJ93" s="6"/>
      <c r="AK93" s="6"/>
      <c r="AM93" s="6">
        <f>$D93</f>
        <v>11</v>
      </c>
      <c r="AN93" s="6"/>
      <c r="AO93" s="6"/>
      <c r="AP93" s="6"/>
      <c r="AQ93" s="6"/>
      <c r="AR93" s="6"/>
      <c r="AS93" s="6"/>
      <c r="AT93" s="6"/>
      <c r="AU93" s="6"/>
    </row>
    <row r="94" spans="1:47" ht="15" customHeight="1" x14ac:dyDescent="0.3">
      <c r="A94" s="42">
        <v>92</v>
      </c>
      <c r="B94" s="42">
        <v>63</v>
      </c>
      <c r="C94" s="42">
        <v>29</v>
      </c>
      <c r="D94" s="42">
        <v>38</v>
      </c>
      <c r="E94" s="42">
        <v>1192</v>
      </c>
      <c r="F94" s="48">
        <v>2.8703703703703703E-2</v>
      </c>
      <c r="G94" s="41" t="s">
        <v>444</v>
      </c>
      <c r="H94" s="41" t="s">
        <v>561</v>
      </c>
      <c r="I94" s="42" t="s">
        <v>505</v>
      </c>
      <c r="J94" s="42" t="s">
        <v>32</v>
      </c>
      <c r="K94" s="42">
        <v>2</v>
      </c>
      <c r="L94" s="42" t="s">
        <v>35</v>
      </c>
      <c r="M94" s="6"/>
      <c r="N94" s="6"/>
      <c r="O94" s="6"/>
      <c r="P94" s="6">
        <f>$B94</f>
        <v>63</v>
      </c>
      <c r="Q94" s="6"/>
      <c r="R94" s="6"/>
      <c r="S94" s="6"/>
      <c r="U94" s="6"/>
      <c r="V94" s="6"/>
      <c r="W94" s="6"/>
      <c r="X94" s="6">
        <f>$D94</f>
        <v>38</v>
      </c>
      <c r="Y94" s="6"/>
      <c r="Z94" s="6"/>
      <c r="AA94" s="6"/>
      <c r="AC94" s="6"/>
      <c r="AD94" s="6"/>
      <c r="AE94" s="6"/>
      <c r="AF94" s="6"/>
      <c r="AG94" s="6"/>
      <c r="AH94" s="6"/>
      <c r="AI94" s="6"/>
      <c r="AJ94" s="6"/>
      <c r="AK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 x14ac:dyDescent="0.3">
      <c r="A95" s="42">
        <v>93</v>
      </c>
      <c r="B95" s="42">
        <v>64</v>
      </c>
      <c r="C95" s="42">
        <v>30</v>
      </c>
      <c r="D95" s="42">
        <v>39</v>
      </c>
      <c r="E95" s="42">
        <v>1283</v>
      </c>
      <c r="F95" s="48">
        <v>2.8738425925925928E-2</v>
      </c>
      <c r="G95" s="41" t="s">
        <v>427</v>
      </c>
      <c r="H95" s="41" t="s">
        <v>562</v>
      </c>
      <c r="I95" s="42" t="s">
        <v>505</v>
      </c>
      <c r="J95" s="42" t="s">
        <v>20</v>
      </c>
      <c r="K95" s="42">
        <v>2</v>
      </c>
      <c r="L95" s="42" t="s">
        <v>35</v>
      </c>
      <c r="M95" s="6">
        <f>$B95</f>
        <v>64</v>
      </c>
      <c r="N95" s="6"/>
      <c r="O95" s="6"/>
      <c r="P95" s="6"/>
      <c r="Q95" s="6"/>
      <c r="R95" s="6"/>
      <c r="S95" s="6"/>
      <c r="U95" s="6">
        <f>$D95</f>
        <v>39</v>
      </c>
      <c r="V95" s="6"/>
      <c r="W95" s="6"/>
      <c r="X95" s="6"/>
      <c r="Y95" s="6"/>
      <c r="Z95" s="6"/>
      <c r="AA95" s="6"/>
      <c r="AC95" s="6"/>
      <c r="AD95" s="6"/>
      <c r="AE95" s="6"/>
      <c r="AF95" s="6"/>
      <c r="AG95" s="6"/>
      <c r="AH95" s="6"/>
      <c r="AI95" s="6"/>
      <c r="AJ95" s="6"/>
      <c r="AK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ht="15" customHeight="1" x14ac:dyDescent="0.3">
      <c r="A96" s="42">
        <v>95</v>
      </c>
      <c r="B96" s="42">
        <v>28</v>
      </c>
      <c r="C96" s="42">
        <v>1</v>
      </c>
      <c r="D96" s="42">
        <v>12</v>
      </c>
      <c r="E96" s="42">
        <v>1600</v>
      </c>
      <c r="F96" s="48">
        <v>2.8877314814814817E-2</v>
      </c>
      <c r="G96" s="41" t="s">
        <v>602</v>
      </c>
      <c r="H96" s="41" t="s">
        <v>754</v>
      </c>
      <c r="I96" s="42" t="s">
        <v>532</v>
      </c>
      <c r="J96" s="42" t="s">
        <v>30</v>
      </c>
      <c r="K96" s="42">
        <v>3</v>
      </c>
      <c r="L96" s="42" t="s">
        <v>35</v>
      </c>
      <c r="M96" s="6"/>
      <c r="N96" s="6"/>
      <c r="O96" s="6"/>
      <c r="P96" s="6"/>
      <c r="Q96" s="6"/>
      <c r="R96" s="6"/>
      <c r="S96" s="6"/>
      <c r="U96" s="6"/>
      <c r="V96" s="6"/>
      <c r="W96" s="6"/>
      <c r="X96" s="6"/>
      <c r="Y96" s="6"/>
      <c r="Z96" s="6"/>
      <c r="AA96" s="6"/>
      <c r="AC96" s="6">
        <f>$B96</f>
        <v>28</v>
      </c>
      <c r="AD96" s="6"/>
      <c r="AE96" s="6"/>
      <c r="AF96" s="6"/>
      <c r="AG96" s="6"/>
      <c r="AH96" s="6"/>
      <c r="AI96" s="6"/>
      <c r="AJ96" s="6"/>
      <c r="AK96" s="6"/>
      <c r="AM96" s="6">
        <f>$D96</f>
        <v>12</v>
      </c>
      <c r="AN96" s="6"/>
      <c r="AO96" s="6"/>
      <c r="AP96" s="6"/>
      <c r="AQ96" s="6"/>
      <c r="AR96" s="6"/>
      <c r="AS96" s="6"/>
      <c r="AT96" s="6"/>
      <c r="AU96" s="6"/>
    </row>
    <row r="97" spans="1:47" ht="15" customHeight="1" x14ac:dyDescent="0.3">
      <c r="A97" s="42">
        <v>96</v>
      </c>
      <c r="B97" s="42">
        <v>65</v>
      </c>
      <c r="C97" s="42">
        <v>8</v>
      </c>
      <c r="D97" s="42">
        <v>40</v>
      </c>
      <c r="E97" s="42">
        <v>1204</v>
      </c>
      <c r="F97" s="48">
        <v>2.8912037037037038E-2</v>
      </c>
      <c r="G97" s="41" t="s">
        <v>540</v>
      </c>
      <c r="H97" s="41" t="s">
        <v>232</v>
      </c>
      <c r="I97" s="42" t="s">
        <v>508</v>
      </c>
      <c r="J97" s="42" t="s">
        <v>32</v>
      </c>
      <c r="K97" s="42">
        <v>2</v>
      </c>
      <c r="L97" s="42" t="s">
        <v>35</v>
      </c>
      <c r="M97" s="6"/>
      <c r="N97" s="6"/>
      <c r="O97" s="6"/>
      <c r="P97" s="6">
        <f>$B97</f>
        <v>65</v>
      </c>
      <c r="Q97" s="6"/>
      <c r="R97" s="6"/>
      <c r="S97" s="6"/>
      <c r="U97" s="6"/>
      <c r="V97" s="6"/>
      <c r="W97" s="6"/>
      <c r="X97" s="6">
        <f>$D97</f>
        <v>40</v>
      </c>
      <c r="Y97" s="6"/>
      <c r="Z97" s="6"/>
      <c r="AA97" s="6"/>
      <c r="AC97" s="6"/>
      <c r="AD97" s="6"/>
      <c r="AE97" s="6"/>
      <c r="AF97" s="6"/>
      <c r="AG97" s="6"/>
      <c r="AH97" s="6"/>
      <c r="AI97" s="6"/>
      <c r="AJ97" s="6"/>
      <c r="AK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 x14ac:dyDescent="0.3">
      <c r="A98" s="42">
        <v>97</v>
      </c>
      <c r="B98" s="42">
        <v>66</v>
      </c>
      <c r="C98" s="42">
        <v>31</v>
      </c>
      <c r="D98" s="42">
        <v>41</v>
      </c>
      <c r="E98" s="42">
        <v>883</v>
      </c>
      <c r="F98" s="48">
        <v>2.8969907407407406E-2</v>
      </c>
      <c r="G98" s="41" t="s">
        <v>483</v>
      </c>
      <c r="H98" s="41" t="s">
        <v>563</v>
      </c>
      <c r="I98" s="42" t="s">
        <v>505</v>
      </c>
      <c r="J98" s="42" t="s">
        <v>36</v>
      </c>
      <c r="K98" s="42">
        <v>2</v>
      </c>
      <c r="L98" s="42" t="s">
        <v>35</v>
      </c>
      <c r="M98" s="6"/>
      <c r="N98" s="6"/>
      <c r="O98" s="6"/>
      <c r="P98" s="6"/>
      <c r="Q98" s="6"/>
      <c r="R98" s="6"/>
      <c r="S98" s="6">
        <f>$B98</f>
        <v>66</v>
      </c>
      <c r="U98" s="6"/>
      <c r="V98" s="6"/>
      <c r="W98" s="6"/>
      <c r="X98" s="6"/>
      <c r="Y98" s="6"/>
      <c r="Z98" s="6"/>
      <c r="AA98" s="6">
        <f>$D98</f>
        <v>41</v>
      </c>
      <c r="AC98" s="6"/>
      <c r="AD98" s="6"/>
      <c r="AE98" s="6"/>
      <c r="AF98" s="6"/>
      <c r="AG98" s="6"/>
      <c r="AH98" s="6"/>
      <c r="AI98" s="6"/>
      <c r="AJ98" s="6"/>
      <c r="AK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 x14ac:dyDescent="0.3">
      <c r="A99" s="42">
        <v>99</v>
      </c>
      <c r="B99" s="42">
        <v>67</v>
      </c>
      <c r="C99" s="42">
        <v>32</v>
      </c>
      <c r="D99" s="42">
        <v>42</v>
      </c>
      <c r="E99" s="42">
        <v>950</v>
      </c>
      <c r="F99" s="48">
        <v>2.9189814814814811E-2</v>
      </c>
      <c r="G99" s="41" t="s">
        <v>564</v>
      </c>
      <c r="H99" s="41" t="s">
        <v>565</v>
      </c>
      <c r="I99" s="42" t="s">
        <v>505</v>
      </c>
      <c r="J99" s="42" t="s">
        <v>77</v>
      </c>
      <c r="K99" s="42">
        <v>2</v>
      </c>
      <c r="L99" s="42" t="s">
        <v>35</v>
      </c>
      <c r="M99" s="6"/>
      <c r="N99" s="6"/>
      <c r="O99" s="6"/>
      <c r="P99" s="6"/>
      <c r="Q99" s="6"/>
      <c r="R99" s="6">
        <f>$B99</f>
        <v>67</v>
      </c>
      <c r="S99" s="6"/>
      <c r="U99" s="6"/>
      <c r="V99" s="6"/>
      <c r="W99" s="6"/>
      <c r="X99" s="6"/>
      <c r="Y99" s="6"/>
      <c r="Z99" s="6">
        <f>$D99</f>
        <v>42</v>
      </c>
      <c r="AA99" s="6"/>
      <c r="AC99" s="6"/>
      <c r="AD99" s="6"/>
      <c r="AE99" s="6"/>
      <c r="AF99" s="6"/>
      <c r="AG99" s="6"/>
      <c r="AH99" s="6"/>
      <c r="AI99" s="6"/>
      <c r="AJ99" s="6"/>
      <c r="AK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 x14ac:dyDescent="0.3">
      <c r="A100" s="42">
        <v>100</v>
      </c>
      <c r="B100" s="42">
        <v>29</v>
      </c>
      <c r="C100" s="42"/>
      <c r="D100" s="42"/>
      <c r="E100" s="42">
        <v>1841</v>
      </c>
      <c r="F100" s="48">
        <v>2.9201388888888888E-2</v>
      </c>
      <c r="G100" s="41" t="s">
        <v>554</v>
      </c>
      <c r="H100" s="41" t="s">
        <v>720</v>
      </c>
      <c r="I100" s="42" t="s">
        <v>93</v>
      </c>
      <c r="J100" s="42" t="s">
        <v>24</v>
      </c>
      <c r="K100" s="42">
        <v>3</v>
      </c>
      <c r="L100" s="42" t="s">
        <v>35</v>
      </c>
      <c r="M100" s="6"/>
      <c r="N100" s="6"/>
      <c r="O100" s="6"/>
      <c r="P100" s="6"/>
      <c r="Q100" s="6"/>
      <c r="R100" s="6"/>
      <c r="S100" s="6"/>
      <c r="U100" s="6"/>
      <c r="V100" s="6"/>
      <c r="W100" s="6"/>
      <c r="X100" s="6"/>
      <c r="Y100" s="6"/>
      <c r="Z100" s="6"/>
      <c r="AA100" s="6"/>
      <c r="AC100" s="6"/>
      <c r="AD100" s="6"/>
      <c r="AE100" s="6"/>
      <c r="AF100" s="6"/>
      <c r="AG100" s="6">
        <f>$B100</f>
        <v>29</v>
      </c>
      <c r="AH100" s="6"/>
      <c r="AI100" s="6"/>
      <c r="AJ100" s="6"/>
      <c r="AK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 x14ac:dyDescent="0.3">
      <c r="A101" s="42">
        <v>101</v>
      </c>
      <c r="B101" s="42">
        <v>68</v>
      </c>
      <c r="C101" s="42"/>
      <c r="D101" s="42"/>
      <c r="E101" s="42">
        <v>1176</v>
      </c>
      <c r="F101" s="48">
        <v>2.9236111111111112E-2</v>
      </c>
      <c r="G101" s="41" t="s">
        <v>284</v>
      </c>
      <c r="H101" s="41" t="s">
        <v>454</v>
      </c>
      <c r="I101" s="42" t="s">
        <v>93</v>
      </c>
      <c r="J101" s="42" t="s">
        <v>32</v>
      </c>
      <c r="K101" s="42">
        <v>2</v>
      </c>
      <c r="L101" s="42" t="s">
        <v>35</v>
      </c>
      <c r="M101" s="6"/>
      <c r="N101" s="6"/>
      <c r="O101" s="6"/>
      <c r="P101" s="6">
        <f>$B101</f>
        <v>68</v>
      </c>
      <c r="Q101" s="6"/>
      <c r="R101" s="6"/>
      <c r="S101" s="6"/>
      <c r="U101" s="6"/>
      <c r="V101" s="6"/>
      <c r="W101" s="6"/>
      <c r="X101" s="6"/>
      <c r="Y101" s="6"/>
      <c r="Z101" s="6"/>
      <c r="AA101" s="6"/>
      <c r="AC101" s="6"/>
      <c r="AD101" s="6"/>
      <c r="AE101" s="6"/>
      <c r="AF101" s="6"/>
      <c r="AG101" s="6"/>
      <c r="AH101" s="6"/>
      <c r="AI101" s="6"/>
      <c r="AJ101" s="6"/>
      <c r="AK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ht="15" customHeight="1" x14ac:dyDescent="0.3">
      <c r="A102" s="42">
        <v>102</v>
      </c>
      <c r="B102" s="42">
        <v>69</v>
      </c>
      <c r="C102" s="42">
        <v>9</v>
      </c>
      <c r="D102" s="42">
        <v>43</v>
      </c>
      <c r="E102" s="42">
        <v>1371</v>
      </c>
      <c r="F102" s="48">
        <v>2.9282407407407406E-2</v>
      </c>
      <c r="G102" s="41" t="s">
        <v>442</v>
      </c>
      <c r="H102" s="41" t="s">
        <v>566</v>
      </c>
      <c r="I102" s="42" t="s">
        <v>508</v>
      </c>
      <c r="J102" s="42" t="s">
        <v>33</v>
      </c>
      <c r="K102" s="42">
        <v>2</v>
      </c>
      <c r="L102" s="42" t="s">
        <v>35</v>
      </c>
      <c r="M102" s="6"/>
      <c r="N102" s="6"/>
      <c r="O102" s="6">
        <f>$B102</f>
        <v>69</v>
      </c>
      <c r="P102" s="6"/>
      <c r="Q102" s="6"/>
      <c r="R102" s="6"/>
      <c r="S102" s="6"/>
      <c r="U102" s="6"/>
      <c r="V102" s="6"/>
      <c r="W102" s="6">
        <f>$D102</f>
        <v>43</v>
      </c>
      <c r="X102" s="6"/>
      <c r="Y102" s="6"/>
      <c r="Z102" s="6"/>
      <c r="AA102" s="6"/>
      <c r="AC102" s="6"/>
      <c r="AD102" s="6"/>
      <c r="AE102" s="6"/>
      <c r="AF102" s="6"/>
      <c r="AG102" s="6"/>
      <c r="AH102" s="6"/>
      <c r="AI102" s="6"/>
      <c r="AJ102" s="6"/>
      <c r="AK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 x14ac:dyDescent="0.3">
      <c r="A103" s="42">
        <v>103</v>
      </c>
      <c r="B103" s="42">
        <v>70</v>
      </c>
      <c r="C103" s="42"/>
      <c r="D103" s="42"/>
      <c r="E103" s="42">
        <v>1272</v>
      </c>
      <c r="F103" s="48">
        <v>2.9317129629629634E-2</v>
      </c>
      <c r="G103" s="41" t="s">
        <v>455</v>
      </c>
      <c r="H103" s="41" t="s">
        <v>456</v>
      </c>
      <c r="I103" s="42" t="s">
        <v>93</v>
      </c>
      <c r="J103" s="42" t="s">
        <v>20</v>
      </c>
      <c r="K103" s="42">
        <v>2</v>
      </c>
      <c r="L103" s="42" t="s">
        <v>35</v>
      </c>
      <c r="M103" s="6">
        <f>$B103</f>
        <v>70</v>
      </c>
      <c r="N103" s="6"/>
      <c r="O103" s="6"/>
      <c r="P103" s="6"/>
      <c r="Q103" s="6"/>
      <c r="R103" s="6"/>
      <c r="S103" s="6"/>
      <c r="U103" s="6"/>
      <c r="V103" s="6"/>
      <c r="W103" s="6"/>
      <c r="X103" s="6"/>
      <c r="Y103" s="6"/>
      <c r="Z103" s="6"/>
      <c r="AA103" s="6"/>
      <c r="AC103" s="6"/>
      <c r="AD103" s="6"/>
      <c r="AE103" s="6"/>
      <c r="AF103" s="6"/>
      <c r="AG103" s="6"/>
      <c r="AH103" s="6"/>
      <c r="AI103" s="6"/>
      <c r="AJ103" s="6"/>
      <c r="AK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 x14ac:dyDescent="0.3">
      <c r="A104" s="42">
        <v>104</v>
      </c>
      <c r="B104" s="42">
        <v>71</v>
      </c>
      <c r="C104" s="42"/>
      <c r="D104" s="42"/>
      <c r="E104" s="42">
        <v>985</v>
      </c>
      <c r="F104" s="48">
        <v>2.9340277777777781E-2</v>
      </c>
      <c r="G104" s="41" t="s">
        <v>457</v>
      </c>
      <c r="H104" s="41" t="s">
        <v>458</v>
      </c>
      <c r="I104" s="42" t="s">
        <v>93</v>
      </c>
      <c r="J104" s="42" t="s">
        <v>77</v>
      </c>
      <c r="K104" s="42">
        <v>2</v>
      </c>
      <c r="L104" s="42" t="s">
        <v>35</v>
      </c>
      <c r="M104" s="6"/>
      <c r="N104" s="6"/>
      <c r="O104" s="6"/>
      <c r="P104" s="6"/>
      <c r="Q104" s="6"/>
      <c r="R104" s="6">
        <f>$B104</f>
        <v>71</v>
      </c>
      <c r="S104" s="6"/>
      <c r="U104" s="6"/>
      <c r="V104" s="6"/>
      <c r="W104" s="6"/>
      <c r="X104" s="6"/>
      <c r="Y104" s="6"/>
      <c r="Z104" s="6"/>
      <c r="AA104" s="6"/>
      <c r="AC104" s="6"/>
      <c r="AD104" s="6"/>
      <c r="AE104" s="6"/>
      <c r="AF104" s="6"/>
      <c r="AG104" s="6"/>
      <c r="AH104" s="6"/>
      <c r="AI104" s="6"/>
      <c r="AJ104" s="6"/>
      <c r="AK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ht="15" customHeight="1" x14ac:dyDescent="0.3">
      <c r="A105" s="42">
        <v>106</v>
      </c>
      <c r="B105" s="42">
        <v>30</v>
      </c>
      <c r="C105" s="42">
        <v>6</v>
      </c>
      <c r="D105" s="42">
        <v>13</v>
      </c>
      <c r="E105" s="42">
        <v>1674</v>
      </c>
      <c r="F105" s="48">
        <v>2.946759259259259E-2</v>
      </c>
      <c r="G105" s="41" t="s">
        <v>327</v>
      </c>
      <c r="H105" s="41" t="s">
        <v>755</v>
      </c>
      <c r="I105" s="42" t="s">
        <v>508</v>
      </c>
      <c r="J105" s="42" t="s">
        <v>23</v>
      </c>
      <c r="K105" s="42">
        <v>3</v>
      </c>
      <c r="L105" s="42" t="s">
        <v>35</v>
      </c>
      <c r="M105" s="6"/>
      <c r="N105" s="6"/>
      <c r="O105" s="6"/>
      <c r="P105" s="6"/>
      <c r="Q105" s="6"/>
      <c r="R105" s="6"/>
      <c r="S105" s="6"/>
      <c r="U105" s="6"/>
      <c r="V105" s="6"/>
      <c r="W105" s="6"/>
      <c r="X105" s="6"/>
      <c r="Y105" s="6"/>
      <c r="Z105" s="6"/>
      <c r="AA105" s="6"/>
      <c r="AC105" s="6"/>
      <c r="AD105" s="6"/>
      <c r="AE105" s="6"/>
      <c r="AF105" s="6"/>
      <c r="AG105" s="6"/>
      <c r="AH105" s="6"/>
      <c r="AI105" s="6">
        <f>$B105</f>
        <v>30</v>
      </c>
      <c r="AJ105" s="6"/>
      <c r="AK105" s="6"/>
      <c r="AM105" s="6"/>
      <c r="AN105" s="6"/>
      <c r="AO105" s="6"/>
      <c r="AP105" s="6"/>
      <c r="AQ105" s="6"/>
      <c r="AR105" s="6"/>
      <c r="AS105" s="6">
        <f>$D105</f>
        <v>13</v>
      </c>
      <c r="AT105" s="6"/>
      <c r="AU105" s="6"/>
    </row>
    <row r="106" spans="1:47" ht="15" customHeight="1" x14ac:dyDescent="0.3">
      <c r="A106" s="42">
        <v>107</v>
      </c>
      <c r="B106" s="42">
        <v>72</v>
      </c>
      <c r="C106" s="42"/>
      <c r="D106" s="42"/>
      <c r="E106" s="42">
        <v>858</v>
      </c>
      <c r="F106" s="48">
        <v>2.9513888888888892E-2</v>
      </c>
      <c r="G106" s="41" t="s">
        <v>442</v>
      </c>
      <c r="H106" s="41" t="s">
        <v>459</v>
      </c>
      <c r="I106" s="42" t="s">
        <v>93</v>
      </c>
      <c r="J106" s="42" t="s">
        <v>36</v>
      </c>
      <c r="K106" s="42">
        <v>2</v>
      </c>
      <c r="L106" s="42" t="s">
        <v>35</v>
      </c>
      <c r="M106" s="6"/>
      <c r="N106" s="6"/>
      <c r="O106" s="6"/>
      <c r="P106" s="6"/>
      <c r="Q106" s="6"/>
      <c r="R106" s="6"/>
      <c r="S106" s="6">
        <f>$B106</f>
        <v>72</v>
      </c>
      <c r="U106" s="6"/>
      <c r="V106" s="6"/>
      <c r="W106" s="6"/>
      <c r="X106" s="6"/>
      <c r="Y106" s="6"/>
      <c r="Z106" s="6"/>
      <c r="AA106" s="6"/>
      <c r="AC106" s="6"/>
      <c r="AD106" s="6"/>
      <c r="AE106" s="6"/>
      <c r="AF106" s="6"/>
      <c r="AG106" s="6"/>
      <c r="AH106" s="6"/>
      <c r="AI106" s="6"/>
      <c r="AJ106" s="6"/>
      <c r="AK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 x14ac:dyDescent="0.3">
      <c r="A107" s="42">
        <v>108</v>
      </c>
      <c r="B107" s="42">
        <v>73</v>
      </c>
      <c r="C107" s="42">
        <v>33</v>
      </c>
      <c r="D107" s="42">
        <v>44</v>
      </c>
      <c r="E107" s="42">
        <v>998</v>
      </c>
      <c r="F107" s="48">
        <v>2.9525462962962962E-2</v>
      </c>
      <c r="G107" s="41" t="s">
        <v>444</v>
      </c>
      <c r="H107" s="41" t="s">
        <v>567</v>
      </c>
      <c r="I107" s="42" t="s">
        <v>505</v>
      </c>
      <c r="J107" s="42" t="s">
        <v>77</v>
      </c>
      <c r="K107" s="42">
        <v>2</v>
      </c>
      <c r="L107" s="42" t="s">
        <v>35</v>
      </c>
      <c r="M107" s="6"/>
      <c r="N107" s="6"/>
      <c r="O107" s="6"/>
      <c r="P107" s="6"/>
      <c r="Q107" s="6"/>
      <c r="R107" s="6">
        <f>$B107</f>
        <v>73</v>
      </c>
      <c r="S107" s="6"/>
      <c r="U107" s="6"/>
      <c r="V107" s="6"/>
      <c r="W107" s="6"/>
      <c r="X107" s="6"/>
      <c r="Y107" s="6"/>
      <c r="Z107" s="6">
        <f>$D107</f>
        <v>44</v>
      </c>
      <c r="AA107" s="6"/>
      <c r="AC107" s="6"/>
      <c r="AD107" s="6"/>
      <c r="AE107" s="6"/>
      <c r="AF107" s="6"/>
      <c r="AG107" s="6"/>
      <c r="AH107" s="6"/>
      <c r="AI107" s="6"/>
      <c r="AJ107" s="6"/>
      <c r="AK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 x14ac:dyDescent="0.3">
      <c r="A108" s="42">
        <v>109</v>
      </c>
      <c r="B108" s="42">
        <v>31</v>
      </c>
      <c r="C108" s="42">
        <v>7</v>
      </c>
      <c r="D108" s="42">
        <v>14</v>
      </c>
      <c r="E108" s="42">
        <v>1591</v>
      </c>
      <c r="F108" s="48">
        <v>2.9537037037037039E-2</v>
      </c>
      <c r="G108" s="41" t="s">
        <v>595</v>
      </c>
      <c r="H108" s="41" t="s">
        <v>756</v>
      </c>
      <c r="I108" s="42" t="s">
        <v>508</v>
      </c>
      <c r="J108" s="42" t="s">
        <v>30</v>
      </c>
      <c r="K108" s="42">
        <v>3</v>
      </c>
      <c r="L108" s="42" t="s">
        <v>35</v>
      </c>
      <c r="M108" s="6"/>
      <c r="N108" s="6"/>
      <c r="O108" s="6"/>
      <c r="P108" s="6"/>
      <c r="Q108" s="6"/>
      <c r="R108" s="6"/>
      <c r="S108" s="6"/>
      <c r="U108" s="6"/>
      <c r="V108" s="6"/>
      <c r="W108" s="6"/>
      <c r="X108" s="6"/>
      <c r="Y108" s="6"/>
      <c r="Z108" s="6"/>
      <c r="AA108" s="6"/>
      <c r="AC108" s="6">
        <f>$B108</f>
        <v>31</v>
      </c>
      <c r="AD108" s="6"/>
      <c r="AE108" s="6"/>
      <c r="AF108" s="6"/>
      <c r="AG108" s="6"/>
      <c r="AH108" s="6"/>
      <c r="AI108" s="6"/>
      <c r="AJ108" s="6"/>
      <c r="AK108" s="6"/>
      <c r="AM108" s="6">
        <f>$D108</f>
        <v>14</v>
      </c>
      <c r="AN108" s="6"/>
      <c r="AO108" s="6"/>
      <c r="AP108" s="6"/>
      <c r="AQ108" s="6"/>
      <c r="AR108" s="6"/>
      <c r="AS108" s="6"/>
      <c r="AT108" s="6"/>
      <c r="AU108" s="6"/>
    </row>
    <row r="109" spans="1:47" ht="15" customHeight="1" x14ac:dyDescent="0.3">
      <c r="A109" s="42">
        <v>110</v>
      </c>
      <c r="B109" s="42">
        <v>32</v>
      </c>
      <c r="C109" s="42">
        <v>2</v>
      </c>
      <c r="D109" s="42">
        <v>15</v>
      </c>
      <c r="E109" s="42">
        <v>1853</v>
      </c>
      <c r="F109" s="48">
        <v>2.9537037037037039E-2</v>
      </c>
      <c r="G109" s="41" t="s">
        <v>298</v>
      </c>
      <c r="H109" s="41" t="s">
        <v>737</v>
      </c>
      <c r="I109" s="42" t="s">
        <v>322</v>
      </c>
      <c r="J109" s="42" t="s">
        <v>22</v>
      </c>
      <c r="K109" s="42">
        <v>3</v>
      </c>
      <c r="L109" s="42" t="s">
        <v>35</v>
      </c>
      <c r="M109" s="6"/>
      <c r="N109" s="6"/>
      <c r="O109" s="6"/>
      <c r="P109" s="6"/>
      <c r="Q109" s="6"/>
      <c r="R109" s="6"/>
      <c r="S109" s="6"/>
      <c r="U109" s="6"/>
      <c r="V109" s="6"/>
      <c r="W109" s="6"/>
      <c r="X109" s="6"/>
      <c r="Y109" s="6"/>
      <c r="Z109" s="6"/>
      <c r="AA109" s="6"/>
      <c r="AC109" s="6"/>
      <c r="AD109" s="6"/>
      <c r="AE109" s="6"/>
      <c r="AF109" s="6"/>
      <c r="AG109" s="6"/>
      <c r="AH109" s="6"/>
      <c r="AI109" s="6"/>
      <c r="AJ109" s="6"/>
      <c r="AK109" s="6">
        <f>$B109</f>
        <v>32</v>
      </c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 x14ac:dyDescent="0.3">
      <c r="A110" s="42">
        <v>111</v>
      </c>
      <c r="B110" s="42">
        <v>33</v>
      </c>
      <c r="C110" s="42">
        <v>3</v>
      </c>
      <c r="D110" s="42">
        <v>16</v>
      </c>
      <c r="E110" s="42">
        <v>1864</v>
      </c>
      <c r="F110" s="48">
        <v>2.9548611111111109E-2</v>
      </c>
      <c r="G110" s="41" t="s">
        <v>231</v>
      </c>
      <c r="H110" s="41" t="s">
        <v>738</v>
      </c>
      <c r="I110" s="42" t="s">
        <v>322</v>
      </c>
      <c r="J110" s="42" t="s">
        <v>22</v>
      </c>
      <c r="K110" s="42">
        <v>3</v>
      </c>
      <c r="L110" s="42" t="s">
        <v>35</v>
      </c>
      <c r="M110" s="6"/>
      <c r="N110" s="6"/>
      <c r="O110" s="6"/>
      <c r="P110" s="6"/>
      <c r="Q110" s="6"/>
      <c r="R110" s="6"/>
      <c r="S110" s="6"/>
      <c r="U110" s="6"/>
      <c r="V110" s="6"/>
      <c r="W110" s="6"/>
      <c r="X110" s="6"/>
      <c r="Y110" s="6"/>
      <c r="Z110" s="6"/>
      <c r="AA110" s="6"/>
      <c r="AC110" s="6"/>
      <c r="AD110" s="6"/>
      <c r="AE110" s="6"/>
      <c r="AF110" s="6"/>
      <c r="AG110" s="6"/>
      <c r="AH110" s="6"/>
      <c r="AI110" s="6"/>
      <c r="AJ110" s="6"/>
      <c r="AK110" s="6">
        <f>$B110</f>
        <v>33</v>
      </c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ht="15" customHeight="1" x14ac:dyDescent="0.3">
      <c r="A111" s="42">
        <v>112</v>
      </c>
      <c r="B111" s="42">
        <v>34</v>
      </c>
      <c r="C111" s="42">
        <v>6</v>
      </c>
      <c r="D111" s="42">
        <v>17</v>
      </c>
      <c r="E111" s="42">
        <v>1914</v>
      </c>
      <c r="F111" s="48">
        <v>2.9571759259259259E-2</v>
      </c>
      <c r="G111" s="41" t="s">
        <v>429</v>
      </c>
      <c r="H111" s="41" t="s">
        <v>757</v>
      </c>
      <c r="I111" s="42" t="s">
        <v>505</v>
      </c>
      <c r="J111" s="42" t="s">
        <v>37</v>
      </c>
      <c r="K111" s="42">
        <v>3</v>
      </c>
      <c r="L111" s="42" t="s">
        <v>35</v>
      </c>
      <c r="M111" s="6"/>
      <c r="N111" s="6"/>
      <c r="O111" s="6"/>
      <c r="P111" s="6"/>
      <c r="Q111" s="6"/>
      <c r="R111" s="6"/>
      <c r="S111" s="6"/>
      <c r="U111" s="6"/>
      <c r="V111" s="6"/>
      <c r="W111" s="6"/>
      <c r="X111" s="6"/>
      <c r="Y111" s="6"/>
      <c r="Z111" s="6"/>
      <c r="AA111" s="6"/>
      <c r="AC111" s="6"/>
      <c r="AD111" s="6"/>
      <c r="AE111" s="6">
        <f>$B111</f>
        <v>34</v>
      </c>
      <c r="AF111" s="6"/>
      <c r="AG111" s="6"/>
      <c r="AH111" s="6"/>
      <c r="AI111" s="6"/>
      <c r="AJ111" s="6"/>
      <c r="AK111" s="6"/>
      <c r="AM111" s="6"/>
      <c r="AN111" s="6"/>
      <c r="AO111" s="6">
        <f>$D111</f>
        <v>17</v>
      </c>
      <c r="AP111" s="6"/>
      <c r="AQ111" s="6"/>
      <c r="AR111" s="6"/>
      <c r="AS111" s="6"/>
      <c r="AT111" s="6"/>
      <c r="AU111" s="6"/>
    </row>
    <row r="112" spans="1:47" ht="15" customHeight="1" x14ac:dyDescent="0.3">
      <c r="A112" s="42">
        <v>113</v>
      </c>
      <c r="B112" s="42">
        <v>74</v>
      </c>
      <c r="C112" s="42">
        <v>34</v>
      </c>
      <c r="D112" s="42">
        <v>45</v>
      </c>
      <c r="E112" s="42">
        <v>1526</v>
      </c>
      <c r="F112" s="48">
        <v>2.9583333333333336E-2</v>
      </c>
      <c r="G112" s="41" t="s">
        <v>568</v>
      </c>
      <c r="H112" s="41" t="s">
        <v>569</v>
      </c>
      <c r="I112" s="42" t="s">
        <v>505</v>
      </c>
      <c r="J112" s="42" t="s">
        <v>27</v>
      </c>
      <c r="K112" s="42">
        <v>2</v>
      </c>
      <c r="L112" s="42" t="s">
        <v>35</v>
      </c>
      <c r="M112" s="6"/>
      <c r="N112" s="6"/>
      <c r="O112" s="6"/>
      <c r="P112" s="6"/>
      <c r="Q112" s="6">
        <f>$B112</f>
        <v>74</v>
      </c>
      <c r="R112" s="6"/>
      <c r="S112" s="6"/>
      <c r="U112" s="6"/>
      <c r="V112" s="6"/>
      <c r="W112" s="6"/>
      <c r="X112" s="6"/>
      <c r="Y112" s="6">
        <f>$D112</f>
        <v>45</v>
      </c>
      <c r="Z112" s="6"/>
      <c r="AA112" s="6"/>
      <c r="AC112" s="6"/>
      <c r="AD112" s="6"/>
      <c r="AE112" s="6"/>
      <c r="AF112" s="6"/>
      <c r="AG112" s="6"/>
      <c r="AH112" s="6"/>
      <c r="AI112" s="6"/>
      <c r="AJ112" s="6"/>
      <c r="AK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 x14ac:dyDescent="0.3">
      <c r="A113" s="42">
        <v>114</v>
      </c>
      <c r="B113" s="42">
        <v>75</v>
      </c>
      <c r="C113" s="42">
        <v>35</v>
      </c>
      <c r="D113" s="42">
        <v>46</v>
      </c>
      <c r="E113" s="42">
        <v>1392</v>
      </c>
      <c r="F113" s="48">
        <v>2.9710648148148149E-2</v>
      </c>
      <c r="G113" s="41" t="s">
        <v>570</v>
      </c>
      <c r="H113" s="41" t="s">
        <v>571</v>
      </c>
      <c r="I113" s="42" t="s">
        <v>505</v>
      </c>
      <c r="J113" s="42" t="s">
        <v>33</v>
      </c>
      <c r="K113" s="42">
        <v>2</v>
      </c>
      <c r="L113" s="42" t="s">
        <v>35</v>
      </c>
      <c r="M113" s="6"/>
      <c r="N113" s="6"/>
      <c r="O113" s="6">
        <f>$B113</f>
        <v>75</v>
      </c>
      <c r="P113" s="6"/>
      <c r="Q113" s="6"/>
      <c r="R113" s="6"/>
      <c r="S113" s="6"/>
      <c r="U113" s="6"/>
      <c r="V113" s="6"/>
      <c r="W113" s="6">
        <f>$D113</f>
        <v>46</v>
      </c>
      <c r="X113" s="6"/>
      <c r="Y113" s="6"/>
      <c r="Z113" s="6"/>
      <c r="AA113" s="6"/>
      <c r="AC113" s="6"/>
      <c r="AD113" s="6"/>
      <c r="AE113" s="6"/>
      <c r="AF113" s="6"/>
      <c r="AG113" s="6"/>
      <c r="AH113" s="6"/>
      <c r="AI113" s="6"/>
      <c r="AJ113" s="6"/>
      <c r="AK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 x14ac:dyDescent="0.3">
      <c r="A114" s="42">
        <v>115</v>
      </c>
      <c r="B114" s="42">
        <v>76</v>
      </c>
      <c r="C114" s="42">
        <v>36</v>
      </c>
      <c r="D114" s="42">
        <v>47</v>
      </c>
      <c r="E114" s="42">
        <v>1042</v>
      </c>
      <c r="F114" s="48">
        <v>2.974537037037037E-2</v>
      </c>
      <c r="G114" s="41" t="s">
        <v>572</v>
      </c>
      <c r="H114" s="41" t="s">
        <v>573</v>
      </c>
      <c r="I114" s="42" t="s">
        <v>505</v>
      </c>
      <c r="J114" s="42" t="s">
        <v>77</v>
      </c>
      <c r="K114" s="42">
        <v>2</v>
      </c>
      <c r="L114" s="42" t="s">
        <v>35</v>
      </c>
      <c r="M114" s="6"/>
      <c r="N114" s="6"/>
      <c r="O114" s="6"/>
      <c r="P114" s="6"/>
      <c r="Q114" s="6"/>
      <c r="R114" s="6">
        <f>$B114</f>
        <v>76</v>
      </c>
      <c r="S114" s="6"/>
      <c r="U114" s="6"/>
      <c r="V114" s="6"/>
      <c r="W114" s="6"/>
      <c r="X114" s="6"/>
      <c r="Y114" s="6"/>
      <c r="Z114" s="6">
        <f>$D114</f>
        <v>47</v>
      </c>
      <c r="AA114" s="6"/>
      <c r="AC114" s="6"/>
      <c r="AD114" s="6"/>
      <c r="AE114" s="6"/>
      <c r="AF114" s="6"/>
      <c r="AG114" s="6"/>
      <c r="AH114" s="6"/>
      <c r="AI114" s="6"/>
      <c r="AJ114" s="6"/>
      <c r="AK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ht="15" customHeight="1" x14ac:dyDescent="0.3">
      <c r="A115" s="42">
        <v>116</v>
      </c>
      <c r="B115" s="42">
        <v>77</v>
      </c>
      <c r="C115" s="42">
        <v>37</v>
      </c>
      <c r="D115" s="42">
        <v>48</v>
      </c>
      <c r="E115" s="42">
        <v>1089</v>
      </c>
      <c r="F115" s="48">
        <v>2.9768518518518517E-2</v>
      </c>
      <c r="G115" s="41" t="s">
        <v>574</v>
      </c>
      <c r="H115" s="41" t="s">
        <v>575</v>
      </c>
      <c r="I115" s="42" t="s">
        <v>505</v>
      </c>
      <c r="J115" s="42" t="s">
        <v>76</v>
      </c>
      <c r="K115" s="42">
        <v>2</v>
      </c>
      <c r="L115" s="42" t="s">
        <v>35</v>
      </c>
      <c r="M115" s="6"/>
      <c r="N115" s="6">
        <f>$B115</f>
        <v>77</v>
      </c>
      <c r="O115" s="6"/>
      <c r="P115" s="6"/>
      <c r="Q115" s="6"/>
      <c r="R115" s="6"/>
      <c r="S115" s="6"/>
      <c r="U115" s="6"/>
      <c r="V115" s="6">
        <f>$D115</f>
        <v>48</v>
      </c>
      <c r="W115" s="6"/>
      <c r="X115" s="6"/>
      <c r="Y115" s="6"/>
      <c r="Z115" s="6"/>
      <c r="AA115" s="6"/>
      <c r="AC115" s="6"/>
      <c r="AD115" s="6"/>
      <c r="AE115" s="6"/>
      <c r="AF115" s="6"/>
      <c r="AG115" s="6"/>
      <c r="AH115" s="6"/>
      <c r="AI115" s="6"/>
      <c r="AJ115" s="6"/>
      <c r="AK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ht="15" customHeight="1" x14ac:dyDescent="0.3">
      <c r="A116" s="42">
        <v>117</v>
      </c>
      <c r="B116" s="42">
        <v>35</v>
      </c>
      <c r="C116" s="42"/>
      <c r="D116" s="42"/>
      <c r="E116" s="42">
        <v>1807</v>
      </c>
      <c r="F116" s="48">
        <v>2.9791666666666664E-2</v>
      </c>
      <c r="G116" s="41" t="s">
        <v>721</v>
      </c>
      <c r="H116" s="41" t="s">
        <v>722</v>
      </c>
      <c r="I116" s="42" t="s">
        <v>93</v>
      </c>
      <c r="J116" s="42" t="s">
        <v>18</v>
      </c>
      <c r="K116" s="42">
        <v>3</v>
      </c>
      <c r="L116" s="42" t="s">
        <v>35</v>
      </c>
      <c r="M116" s="6"/>
      <c r="N116" s="6"/>
      <c r="O116" s="6"/>
      <c r="P116" s="6"/>
      <c r="Q116" s="6"/>
      <c r="R116" s="6"/>
      <c r="S116" s="6"/>
      <c r="U116" s="6"/>
      <c r="V116" s="6"/>
      <c r="W116" s="6"/>
      <c r="X116" s="6"/>
      <c r="Y116" s="6"/>
      <c r="Z116" s="6"/>
      <c r="AA116" s="6"/>
      <c r="AC116" s="6"/>
      <c r="AD116" s="6">
        <f>$B116</f>
        <v>35</v>
      </c>
      <c r="AE116" s="6"/>
      <c r="AF116" s="6"/>
      <c r="AG116" s="6"/>
      <c r="AH116" s="6"/>
      <c r="AI116" s="6"/>
      <c r="AJ116" s="6"/>
      <c r="AK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ht="15" customHeight="1" x14ac:dyDescent="0.3">
      <c r="A117" s="42">
        <v>118</v>
      </c>
      <c r="B117" s="42">
        <v>78</v>
      </c>
      <c r="C117" s="42">
        <v>38</v>
      </c>
      <c r="D117" s="42">
        <v>49</v>
      </c>
      <c r="E117" s="42">
        <v>857</v>
      </c>
      <c r="F117" s="48">
        <v>2.9826388888888892E-2</v>
      </c>
      <c r="G117" s="41" t="s">
        <v>442</v>
      </c>
      <c r="H117" s="41" t="s">
        <v>576</v>
      </c>
      <c r="I117" s="42" t="s">
        <v>505</v>
      </c>
      <c r="J117" s="42" t="s">
        <v>36</v>
      </c>
      <c r="K117" s="42">
        <v>2</v>
      </c>
      <c r="L117" s="42" t="s">
        <v>35</v>
      </c>
      <c r="M117" s="6"/>
      <c r="N117" s="6"/>
      <c r="O117" s="6"/>
      <c r="P117" s="6"/>
      <c r="Q117" s="6"/>
      <c r="R117" s="6"/>
      <c r="S117" s="6">
        <f>$B117</f>
        <v>78</v>
      </c>
      <c r="U117" s="6"/>
      <c r="V117" s="6"/>
      <c r="W117" s="6"/>
      <c r="X117" s="6"/>
      <c r="Y117" s="6"/>
      <c r="Z117" s="6"/>
      <c r="AA117" s="6">
        <f>$D117</f>
        <v>49</v>
      </c>
      <c r="AC117" s="6"/>
      <c r="AD117" s="6"/>
      <c r="AE117" s="6"/>
      <c r="AF117" s="6"/>
      <c r="AG117" s="6"/>
      <c r="AH117" s="6"/>
      <c r="AI117" s="6"/>
      <c r="AJ117" s="6"/>
      <c r="AK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ht="15" customHeight="1" x14ac:dyDescent="0.3">
      <c r="A118" s="42">
        <v>119</v>
      </c>
      <c r="B118" s="42">
        <v>36</v>
      </c>
      <c r="C118" s="42">
        <v>7</v>
      </c>
      <c r="D118" s="42">
        <v>18</v>
      </c>
      <c r="E118" s="42">
        <v>1930</v>
      </c>
      <c r="F118" s="48">
        <v>2.9837962962962965E-2</v>
      </c>
      <c r="G118" s="41" t="s">
        <v>641</v>
      </c>
      <c r="H118" s="41" t="s">
        <v>375</v>
      </c>
      <c r="I118" s="42" t="s">
        <v>505</v>
      </c>
      <c r="J118" s="42" t="s">
        <v>37</v>
      </c>
      <c r="K118" s="42">
        <v>3</v>
      </c>
      <c r="L118" s="42" t="s">
        <v>35</v>
      </c>
      <c r="M118" s="6"/>
      <c r="N118" s="6"/>
      <c r="O118" s="6"/>
      <c r="P118" s="6"/>
      <c r="Q118" s="6"/>
      <c r="R118" s="6"/>
      <c r="S118" s="6"/>
      <c r="U118" s="6"/>
      <c r="V118" s="6"/>
      <c r="W118" s="6"/>
      <c r="X118" s="6"/>
      <c r="Y118" s="6"/>
      <c r="Z118" s="6"/>
      <c r="AA118" s="6"/>
      <c r="AC118" s="6"/>
      <c r="AD118" s="6"/>
      <c r="AE118" s="6">
        <f>$B118</f>
        <v>36</v>
      </c>
      <c r="AF118" s="6"/>
      <c r="AG118" s="6"/>
      <c r="AH118" s="6"/>
      <c r="AI118" s="6"/>
      <c r="AJ118" s="6"/>
      <c r="AK118" s="6"/>
      <c r="AM118" s="6"/>
      <c r="AN118" s="6"/>
      <c r="AO118" s="6">
        <f>$D118</f>
        <v>18</v>
      </c>
      <c r="AP118" s="6"/>
      <c r="AQ118" s="6"/>
      <c r="AR118" s="6"/>
      <c r="AS118" s="6"/>
      <c r="AT118" s="6"/>
      <c r="AU118" s="6"/>
    </row>
    <row r="119" spans="1:47" ht="15" customHeight="1" x14ac:dyDescent="0.3">
      <c r="A119" s="42">
        <v>120</v>
      </c>
      <c r="B119" s="42">
        <v>79</v>
      </c>
      <c r="C119" s="42">
        <v>39</v>
      </c>
      <c r="D119" s="42">
        <v>50</v>
      </c>
      <c r="E119" s="42">
        <v>1510</v>
      </c>
      <c r="F119" s="48">
        <v>2.9849537037037036E-2</v>
      </c>
      <c r="G119" s="41" t="s">
        <v>577</v>
      </c>
      <c r="H119" s="41" t="s">
        <v>578</v>
      </c>
      <c r="I119" s="42" t="s">
        <v>505</v>
      </c>
      <c r="J119" s="42" t="s">
        <v>27</v>
      </c>
      <c r="K119" s="42">
        <v>2</v>
      </c>
      <c r="L119" s="42" t="s">
        <v>35</v>
      </c>
      <c r="M119" s="6"/>
      <c r="N119" s="6"/>
      <c r="O119" s="6"/>
      <c r="P119" s="6"/>
      <c r="Q119" s="6">
        <f>$B119</f>
        <v>79</v>
      </c>
      <c r="R119" s="6"/>
      <c r="S119" s="6"/>
      <c r="U119" s="6"/>
      <c r="V119" s="6"/>
      <c r="W119" s="6"/>
      <c r="X119" s="6"/>
      <c r="Y119" s="6">
        <f>$D119</f>
        <v>50</v>
      </c>
      <c r="Z119" s="6"/>
      <c r="AA119" s="6"/>
      <c r="AC119" s="6"/>
      <c r="AD119" s="6"/>
      <c r="AE119" s="6"/>
      <c r="AF119" s="6"/>
      <c r="AG119" s="6"/>
      <c r="AH119" s="6"/>
      <c r="AI119" s="6"/>
      <c r="AJ119" s="6"/>
      <c r="AK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 x14ac:dyDescent="0.3">
      <c r="A120" s="42">
        <v>121</v>
      </c>
      <c r="B120" s="42">
        <v>80</v>
      </c>
      <c r="C120" s="42">
        <v>40</v>
      </c>
      <c r="D120" s="42">
        <v>51</v>
      </c>
      <c r="E120" s="42">
        <v>1007</v>
      </c>
      <c r="F120" s="48">
        <v>2.9849537037037036E-2</v>
      </c>
      <c r="G120" s="41" t="s">
        <v>579</v>
      </c>
      <c r="H120" s="41" t="s">
        <v>580</v>
      </c>
      <c r="I120" s="42" t="s">
        <v>505</v>
      </c>
      <c r="J120" s="42" t="s">
        <v>77</v>
      </c>
      <c r="K120" s="42">
        <v>2</v>
      </c>
      <c r="L120" s="42" t="s">
        <v>35</v>
      </c>
      <c r="M120" s="6"/>
      <c r="N120" s="6"/>
      <c r="O120" s="6"/>
      <c r="P120" s="6"/>
      <c r="Q120" s="6"/>
      <c r="R120" s="6">
        <f>$B120</f>
        <v>80</v>
      </c>
      <c r="S120" s="6"/>
      <c r="U120" s="6"/>
      <c r="V120" s="6"/>
      <c r="W120" s="6"/>
      <c r="X120" s="6"/>
      <c r="Y120" s="6"/>
      <c r="Z120" s="6">
        <f>$D120</f>
        <v>51</v>
      </c>
      <c r="AA120" s="6"/>
      <c r="AC120" s="6"/>
      <c r="AD120" s="6"/>
      <c r="AE120" s="6"/>
      <c r="AF120" s="6"/>
      <c r="AG120" s="6"/>
      <c r="AH120" s="6"/>
      <c r="AI120" s="6"/>
      <c r="AJ120" s="6"/>
      <c r="AK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 x14ac:dyDescent="0.3">
      <c r="A121" s="42">
        <v>122</v>
      </c>
      <c r="B121" s="42">
        <v>37</v>
      </c>
      <c r="C121" s="42"/>
      <c r="D121" s="42"/>
      <c r="E121" s="42">
        <v>1928</v>
      </c>
      <c r="F121" s="48">
        <v>2.989583333333333E-2</v>
      </c>
      <c r="G121" s="41" t="s">
        <v>717</v>
      </c>
      <c r="H121" s="41" t="s">
        <v>723</v>
      </c>
      <c r="I121" s="42" t="s">
        <v>93</v>
      </c>
      <c r="J121" s="42" t="s">
        <v>37</v>
      </c>
      <c r="K121" s="42">
        <v>3</v>
      </c>
      <c r="L121" s="42" t="s">
        <v>35</v>
      </c>
      <c r="M121" s="6"/>
      <c r="N121" s="6"/>
      <c r="O121" s="6"/>
      <c r="P121" s="6"/>
      <c r="Q121" s="6"/>
      <c r="R121" s="6"/>
      <c r="S121" s="6"/>
      <c r="U121" s="6"/>
      <c r="V121" s="6"/>
      <c r="W121" s="6"/>
      <c r="X121" s="6"/>
      <c r="Y121" s="6"/>
      <c r="Z121" s="6"/>
      <c r="AA121" s="6"/>
      <c r="AC121" s="6"/>
      <c r="AD121" s="6"/>
      <c r="AE121" s="6">
        <f>$B121</f>
        <v>37</v>
      </c>
      <c r="AF121" s="6"/>
      <c r="AG121" s="6"/>
      <c r="AH121" s="6"/>
      <c r="AI121" s="6"/>
      <c r="AJ121" s="6"/>
      <c r="AK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 x14ac:dyDescent="0.3">
      <c r="A122" s="42">
        <v>123</v>
      </c>
      <c r="B122" s="42">
        <v>81</v>
      </c>
      <c r="C122" s="42"/>
      <c r="D122" s="42"/>
      <c r="E122" s="42">
        <v>1085</v>
      </c>
      <c r="F122" s="48">
        <v>2.990740740740741E-2</v>
      </c>
      <c r="G122" s="41" t="s">
        <v>460</v>
      </c>
      <c r="H122" s="41" t="s">
        <v>461</v>
      </c>
      <c r="I122" s="42" t="s">
        <v>93</v>
      </c>
      <c r="J122" s="42" t="s">
        <v>76</v>
      </c>
      <c r="K122" s="42">
        <v>2</v>
      </c>
      <c r="L122" s="42" t="s">
        <v>35</v>
      </c>
      <c r="M122" s="6"/>
      <c r="N122" s="6">
        <f>$B122</f>
        <v>81</v>
      </c>
      <c r="O122" s="6"/>
      <c r="P122" s="6"/>
      <c r="Q122" s="6"/>
      <c r="R122" s="6"/>
      <c r="S122" s="6"/>
      <c r="U122" s="6"/>
      <c r="V122" s="6"/>
      <c r="W122" s="6"/>
      <c r="X122" s="6"/>
      <c r="Y122" s="6"/>
      <c r="Z122" s="6"/>
      <c r="AA122" s="6"/>
      <c r="AC122" s="6"/>
      <c r="AD122" s="6"/>
      <c r="AE122" s="6"/>
      <c r="AF122" s="6"/>
      <c r="AG122" s="6"/>
      <c r="AH122" s="6"/>
      <c r="AI122" s="6"/>
      <c r="AJ122" s="6"/>
      <c r="AK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 x14ac:dyDescent="0.3">
      <c r="A123" s="42">
        <v>125</v>
      </c>
      <c r="B123" s="42">
        <v>82</v>
      </c>
      <c r="C123" s="42">
        <v>41</v>
      </c>
      <c r="D123" s="42">
        <v>52</v>
      </c>
      <c r="E123" s="42">
        <v>961</v>
      </c>
      <c r="F123" s="48">
        <v>3.0000000000000002E-2</v>
      </c>
      <c r="G123" s="41" t="s">
        <v>581</v>
      </c>
      <c r="H123" s="41" t="s">
        <v>582</v>
      </c>
      <c r="I123" s="42" t="s">
        <v>505</v>
      </c>
      <c r="J123" s="42" t="s">
        <v>77</v>
      </c>
      <c r="K123" s="42">
        <v>2</v>
      </c>
      <c r="L123" s="42" t="s">
        <v>35</v>
      </c>
      <c r="M123" s="6"/>
      <c r="N123" s="6"/>
      <c r="O123" s="6"/>
      <c r="P123" s="6"/>
      <c r="Q123" s="6"/>
      <c r="R123" s="6">
        <f>$B123</f>
        <v>82</v>
      </c>
      <c r="S123" s="6"/>
      <c r="U123" s="6"/>
      <c r="V123" s="6"/>
      <c r="W123" s="6"/>
      <c r="X123" s="6"/>
      <c r="Y123" s="6"/>
      <c r="Z123" s="6">
        <f>$D123</f>
        <v>52</v>
      </c>
      <c r="AA123" s="6"/>
      <c r="AC123" s="6"/>
      <c r="AD123" s="6"/>
      <c r="AE123" s="6"/>
      <c r="AF123" s="6"/>
      <c r="AG123" s="6"/>
      <c r="AH123" s="6"/>
      <c r="AI123" s="6"/>
      <c r="AJ123" s="6"/>
      <c r="AK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ht="15" customHeight="1" x14ac:dyDescent="0.3">
      <c r="A124" s="42">
        <v>126</v>
      </c>
      <c r="B124" s="42">
        <v>83</v>
      </c>
      <c r="C124" s="42">
        <v>42</v>
      </c>
      <c r="D124" s="42">
        <v>53</v>
      </c>
      <c r="E124" s="42">
        <v>1112</v>
      </c>
      <c r="F124" s="48">
        <v>3.0000000000000002E-2</v>
      </c>
      <c r="G124" s="41" t="s">
        <v>444</v>
      </c>
      <c r="H124" s="41" t="s">
        <v>583</v>
      </c>
      <c r="I124" s="42" t="s">
        <v>505</v>
      </c>
      <c r="J124" s="42" t="s">
        <v>76</v>
      </c>
      <c r="K124" s="42">
        <v>2</v>
      </c>
      <c r="L124" s="42" t="s">
        <v>35</v>
      </c>
      <c r="M124" s="6"/>
      <c r="N124" s="6">
        <f>$B124</f>
        <v>83</v>
      </c>
      <c r="O124" s="6"/>
      <c r="P124" s="6"/>
      <c r="Q124" s="6"/>
      <c r="R124" s="6"/>
      <c r="S124" s="6"/>
      <c r="U124" s="6"/>
      <c r="V124" s="6">
        <f>$D124</f>
        <v>53</v>
      </c>
      <c r="W124" s="6"/>
      <c r="X124" s="6"/>
      <c r="Y124" s="6"/>
      <c r="Z124" s="6"/>
      <c r="AA124" s="6"/>
      <c r="AC124" s="6"/>
      <c r="AD124" s="6"/>
      <c r="AE124" s="6"/>
      <c r="AF124" s="6"/>
      <c r="AG124" s="6"/>
      <c r="AH124" s="6"/>
      <c r="AI124" s="6"/>
      <c r="AJ124" s="6"/>
      <c r="AK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 x14ac:dyDescent="0.3">
      <c r="A125" s="42">
        <v>128</v>
      </c>
      <c r="B125" s="42">
        <v>38</v>
      </c>
      <c r="C125" s="42">
        <v>8</v>
      </c>
      <c r="D125" s="42">
        <v>19</v>
      </c>
      <c r="E125" s="42">
        <v>1605</v>
      </c>
      <c r="F125" s="48">
        <v>3.006944444444444E-2</v>
      </c>
      <c r="G125" s="41" t="s">
        <v>758</v>
      </c>
      <c r="H125" s="41" t="s">
        <v>759</v>
      </c>
      <c r="I125" s="42" t="s">
        <v>508</v>
      </c>
      <c r="J125" s="42" t="s">
        <v>30</v>
      </c>
      <c r="K125" s="42">
        <v>3</v>
      </c>
      <c r="L125" s="42" t="s">
        <v>35</v>
      </c>
      <c r="M125" s="6"/>
      <c r="N125" s="6"/>
      <c r="O125" s="6"/>
      <c r="P125" s="6"/>
      <c r="Q125" s="6"/>
      <c r="R125" s="6"/>
      <c r="S125" s="6"/>
      <c r="U125" s="6"/>
      <c r="V125" s="6"/>
      <c r="W125" s="6"/>
      <c r="X125" s="6"/>
      <c r="Y125" s="6"/>
      <c r="Z125" s="6"/>
      <c r="AA125" s="6"/>
      <c r="AC125" s="6">
        <f>$B125</f>
        <v>38</v>
      </c>
      <c r="AD125" s="6"/>
      <c r="AE125" s="6"/>
      <c r="AF125" s="6"/>
      <c r="AG125" s="6"/>
      <c r="AH125" s="6"/>
      <c r="AI125" s="6"/>
      <c r="AJ125" s="6"/>
      <c r="AK125" s="6"/>
      <c r="AM125" s="6">
        <f>$D125</f>
        <v>19</v>
      </c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 x14ac:dyDescent="0.3">
      <c r="A126" s="42">
        <v>129</v>
      </c>
      <c r="B126" s="42">
        <v>39</v>
      </c>
      <c r="C126" s="42"/>
      <c r="D126" s="42"/>
      <c r="E126" s="42">
        <v>1728</v>
      </c>
      <c r="F126" s="48">
        <v>3.0092592592592591E-2</v>
      </c>
      <c r="G126" s="41" t="s">
        <v>724</v>
      </c>
      <c r="H126" s="41" t="s">
        <v>128</v>
      </c>
      <c r="I126" s="42" t="s">
        <v>93</v>
      </c>
      <c r="J126" s="42" t="s">
        <v>25</v>
      </c>
      <c r="K126" s="42">
        <v>3</v>
      </c>
      <c r="L126" s="42" t="s">
        <v>35</v>
      </c>
      <c r="M126" s="6"/>
      <c r="N126" s="6"/>
      <c r="O126" s="6"/>
      <c r="P126" s="6"/>
      <c r="Q126" s="6"/>
      <c r="R126" s="6"/>
      <c r="S126" s="6"/>
      <c r="U126" s="6"/>
      <c r="V126" s="6"/>
      <c r="W126" s="6"/>
      <c r="X126" s="6"/>
      <c r="Y126" s="6"/>
      <c r="Z126" s="6"/>
      <c r="AA126" s="6"/>
      <c r="AC126" s="6"/>
      <c r="AD126" s="6"/>
      <c r="AE126" s="6"/>
      <c r="AF126" s="6"/>
      <c r="AG126" s="6"/>
      <c r="AH126" s="6"/>
      <c r="AI126" s="6"/>
      <c r="AJ126" s="6">
        <f>$B126</f>
        <v>39</v>
      </c>
      <c r="AK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 x14ac:dyDescent="0.3">
      <c r="A127" s="42">
        <v>130</v>
      </c>
      <c r="B127" s="42">
        <v>84</v>
      </c>
      <c r="C127" s="42">
        <v>3</v>
      </c>
      <c r="D127" s="42">
        <v>54</v>
      </c>
      <c r="E127" s="42">
        <v>917</v>
      </c>
      <c r="F127" s="48">
        <v>3.0127314814814815E-2</v>
      </c>
      <c r="G127" s="41" t="s">
        <v>584</v>
      </c>
      <c r="H127" s="41" t="s">
        <v>585</v>
      </c>
      <c r="I127" s="42" t="s">
        <v>532</v>
      </c>
      <c r="J127" s="42" t="s">
        <v>36</v>
      </c>
      <c r="K127" s="42">
        <v>2</v>
      </c>
      <c r="L127" s="42" t="s">
        <v>35</v>
      </c>
      <c r="M127" s="6"/>
      <c r="N127" s="6"/>
      <c r="O127" s="6"/>
      <c r="P127" s="6"/>
      <c r="Q127" s="6"/>
      <c r="R127" s="6"/>
      <c r="S127" s="6">
        <f>$B127</f>
        <v>84</v>
      </c>
      <c r="U127" s="6"/>
      <c r="V127" s="6"/>
      <c r="W127" s="6"/>
      <c r="X127" s="6"/>
      <c r="Y127" s="6"/>
      <c r="Z127" s="6"/>
      <c r="AA127" s="6">
        <f>$D127</f>
        <v>54</v>
      </c>
      <c r="AC127" s="6"/>
      <c r="AD127" s="6"/>
      <c r="AE127" s="6"/>
      <c r="AF127" s="6"/>
      <c r="AG127" s="6"/>
      <c r="AH127" s="6"/>
      <c r="AI127" s="6"/>
      <c r="AJ127" s="6"/>
      <c r="AK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ht="15" customHeight="1" x14ac:dyDescent="0.3">
      <c r="A128" s="42">
        <v>132</v>
      </c>
      <c r="B128" s="42">
        <v>85</v>
      </c>
      <c r="C128" s="56">
        <v>10</v>
      </c>
      <c r="D128" s="56">
        <v>55</v>
      </c>
      <c r="E128" s="42">
        <v>1031</v>
      </c>
      <c r="F128" s="48">
        <v>3.0231481481481481E-2</v>
      </c>
      <c r="G128" s="41" t="s">
        <v>586</v>
      </c>
      <c r="H128" s="41" t="s">
        <v>587</v>
      </c>
      <c r="I128" s="42" t="s">
        <v>508</v>
      </c>
      <c r="J128" s="42" t="s">
        <v>77</v>
      </c>
      <c r="K128" s="42">
        <v>2</v>
      </c>
      <c r="L128" s="42" t="s">
        <v>35</v>
      </c>
      <c r="M128" s="6"/>
      <c r="N128" s="6"/>
      <c r="O128" s="6"/>
      <c r="P128" s="6"/>
      <c r="Q128" s="6"/>
      <c r="R128" s="6">
        <f>$B128</f>
        <v>85</v>
      </c>
      <c r="S128" s="6"/>
      <c r="U128" s="6"/>
      <c r="V128" s="6"/>
      <c r="W128" s="6"/>
      <c r="X128" s="6"/>
      <c r="Y128" s="6"/>
      <c r="Z128" s="6">
        <f>$D128</f>
        <v>55</v>
      </c>
      <c r="AA128" s="6"/>
      <c r="AC128" s="6"/>
      <c r="AD128" s="6"/>
      <c r="AE128" s="6"/>
      <c r="AF128" s="6"/>
      <c r="AG128" s="6"/>
      <c r="AH128" s="6"/>
      <c r="AI128" s="6"/>
      <c r="AJ128" s="6"/>
      <c r="AK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ht="15" customHeight="1" x14ac:dyDescent="0.3">
      <c r="A129" s="42">
        <v>133</v>
      </c>
      <c r="B129" s="42">
        <v>86</v>
      </c>
      <c r="C129" s="42">
        <v>11</v>
      </c>
      <c r="D129" s="42">
        <v>56</v>
      </c>
      <c r="E129" s="42">
        <v>1213</v>
      </c>
      <c r="F129" s="48">
        <v>3.0243055555555554E-2</v>
      </c>
      <c r="G129" s="41" t="s">
        <v>588</v>
      </c>
      <c r="H129" s="41" t="s">
        <v>589</v>
      </c>
      <c r="I129" s="42" t="s">
        <v>508</v>
      </c>
      <c r="J129" s="42" t="s">
        <v>32</v>
      </c>
      <c r="K129" s="42">
        <v>2</v>
      </c>
      <c r="L129" s="42" t="s">
        <v>35</v>
      </c>
      <c r="M129" s="6"/>
      <c r="N129" s="6"/>
      <c r="O129" s="6"/>
      <c r="P129" s="6">
        <f>$B129</f>
        <v>86</v>
      </c>
      <c r="Q129" s="6"/>
      <c r="R129" s="6"/>
      <c r="S129" s="6"/>
      <c r="U129" s="6"/>
      <c r="V129" s="6"/>
      <c r="W129" s="6"/>
      <c r="X129" s="6">
        <f>$D129</f>
        <v>56</v>
      </c>
      <c r="Y129" s="6"/>
      <c r="Z129" s="6"/>
      <c r="AA129" s="6"/>
      <c r="AC129" s="6"/>
      <c r="AD129" s="6"/>
      <c r="AE129" s="6"/>
      <c r="AF129" s="6"/>
      <c r="AG129" s="6"/>
      <c r="AH129" s="6"/>
      <c r="AI129" s="6"/>
      <c r="AJ129" s="6"/>
      <c r="AK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 x14ac:dyDescent="0.3">
      <c r="A130" s="42">
        <v>135</v>
      </c>
      <c r="B130" s="42">
        <v>40</v>
      </c>
      <c r="C130" s="42">
        <v>2</v>
      </c>
      <c r="D130" s="42">
        <v>20</v>
      </c>
      <c r="E130" s="42">
        <v>1675</v>
      </c>
      <c r="F130" s="48">
        <v>3.0405092592592591E-2</v>
      </c>
      <c r="G130" s="41" t="s">
        <v>444</v>
      </c>
      <c r="H130" s="41" t="s">
        <v>760</v>
      </c>
      <c r="I130" s="42" t="s">
        <v>532</v>
      </c>
      <c r="J130" s="42" t="s">
        <v>23</v>
      </c>
      <c r="K130" s="42">
        <v>3</v>
      </c>
      <c r="L130" s="42" t="s">
        <v>35</v>
      </c>
      <c r="M130" s="6"/>
      <c r="N130" s="6"/>
      <c r="O130" s="6"/>
      <c r="P130" s="6"/>
      <c r="Q130" s="6"/>
      <c r="R130" s="6"/>
      <c r="S130" s="6"/>
      <c r="U130" s="6"/>
      <c r="V130" s="6"/>
      <c r="W130" s="6"/>
      <c r="X130" s="6"/>
      <c r="Y130" s="6"/>
      <c r="Z130" s="6"/>
      <c r="AA130" s="6"/>
      <c r="AC130" s="6"/>
      <c r="AD130" s="6"/>
      <c r="AE130" s="6"/>
      <c r="AF130" s="6"/>
      <c r="AG130" s="6"/>
      <c r="AH130" s="6"/>
      <c r="AI130" s="6">
        <f>$B130</f>
        <v>40</v>
      </c>
      <c r="AJ130" s="6"/>
      <c r="AK130" s="6"/>
      <c r="AM130" s="6"/>
      <c r="AN130" s="6"/>
      <c r="AO130" s="6"/>
      <c r="AP130" s="6"/>
      <c r="AQ130" s="6"/>
      <c r="AR130" s="6"/>
      <c r="AS130" s="6">
        <f>$D130</f>
        <v>20</v>
      </c>
      <c r="AT130" s="6"/>
      <c r="AU130" s="6"/>
    </row>
    <row r="131" spans="1:47" ht="15" customHeight="1" x14ac:dyDescent="0.3">
      <c r="A131" s="42">
        <v>136</v>
      </c>
      <c r="B131" s="42">
        <v>87</v>
      </c>
      <c r="C131" s="42"/>
      <c r="D131" s="42"/>
      <c r="E131" s="42">
        <v>913</v>
      </c>
      <c r="F131" s="48">
        <v>3.0451388888888889E-2</v>
      </c>
      <c r="G131" s="41" t="s">
        <v>462</v>
      </c>
      <c r="H131" s="41" t="s">
        <v>463</v>
      </c>
      <c r="I131" s="42" t="s">
        <v>93</v>
      </c>
      <c r="J131" s="42" t="s">
        <v>36</v>
      </c>
      <c r="K131" s="42">
        <v>2</v>
      </c>
      <c r="L131" s="42" t="s">
        <v>35</v>
      </c>
      <c r="M131" s="6"/>
      <c r="N131" s="6"/>
      <c r="O131" s="6"/>
      <c r="P131" s="6"/>
      <c r="Q131" s="6"/>
      <c r="R131" s="6"/>
      <c r="S131" s="6">
        <f>$B131</f>
        <v>87</v>
      </c>
      <c r="U131" s="6"/>
      <c r="V131" s="6"/>
      <c r="W131" s="6"/>
      <c r="X131" s="6"/>
      <c r="Y131" s="6"/>
      <c r="Z131" s="6"/>
      <c r="AA131" s="6"/>
      <c r="AC131" s="6"/>
      <c r="AD131" s="6"/>
      <c r="AE131" s="6"/>
      <c r="AF131" s="6"/>
      <c r="AG131" s="6"/>
      <c r="AH131" s="6"/>
      <c r="AI131" s="6"/>
      <c r="AJ131" s="6"/>
      <c r="AK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 x14ac:dyDescent="0.3">
      <c r="A132" s="42">
        <v>137</v>
      </c>
      <c r="B132" s="42">
        <v>88</v>
      </c>
      <c r="C132" s="42">
        <v>12</v>
      </c>
      <c r="D132" s="42">
        <v>57</v>
      </c>
      <c r="E132" s="42">
        <v>1498</v>
      </c>
      <c r="F132" s="48">
        <v>3.050925925925926E-2</v>
      </c>
      <c r="G132" s="41" t="s">
        <v>284</v>
      </c>
      <c r="H132" s="41" t="s">
        <v>590</v>
      </c>
      <c r="I132" s="42" t="s">
        <v>508</v>
      </c>
      <c r="J132" s="42" t="s">
        <v>27</v>
      </c>
      <c r="K132" s="42">
        <v>2</v>
      </c>
      <c r="L132" s="42" t="s">
        <v>35</v>
      </c>
      <c r="M132" s="6"/>
      <c r="N132" s="6"/>
      <c r="O132" s="6"/>
      <c r="P132" s="6"/>
      <c r="Q132" s="6">
        <f>$B132</f>
        <v>88</v>
      </c>
      <c r="R132" s="6"/>
      <c r="S132" s="6"/>
      <c r="U132" s="6"/>
      <c r="V132" s="6"/>
      <c r="W132" s="6"/>
      <c r="X132" s="6"/>
      <c r="Y132" s="6">
        <f>$D132</f>
        <v>57</v>
      </c>
      <c r="Z132" s="6"/>
      <c r="AA132" s="6"/>
      <c r="AC132" s="6"/>
      <c r="AD132" s="6"/>
      <c r="AE132" s="6"/>
      <c r="AF132" s="6"/>
      <c r="AG132" s="6"/>
      <c r="AH132" s="6"/>
      <c r="AI132" s="6"/>
      <c r="AJ132" s="6"/>
      <c r="AK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 x14ac:dyDescent="0.3">
      <c r="A133" s="42">
        <v>138</v>
      </c>
      <c r="B133" s="42">
        <v>89</v>
      </c>
      <c r="C133" s="42"/>
      <c r="D133" s="42"/>
      <c r="E133" s="42">
        <v>1290</v>
      </c>
      <c r="F133" s="48">
        <v>3.0520833333333334E-2</v>
      </c>
      <c r="G133" s="41" t="s">
        <v>464</v>
      </c>
      <c r="H133" s="41" t="s">
        <v>465</v>
      </c>
      <c r="I133" s="42" t="s">
        <v>93</v>
      </c>
      <c r="J133" s="42" t="s">
        <v>20</v>
      </c>
      <c r="K133" s="42">
        <v>2</v>
      </c>
      <c r="L133" s="42" t="s">
        <v>35</v>
      </c>
      <c r="M133" s="6">
        <f>$B133</f>
        <v>89</v>
      </c>
      <c r="N133" s="6"/>
      <c r="O133" s="6"/>
      <c r="P133" s="6"/>
      <c r="Q133" s="6"/>
      <c r="R133" s="6"/>
      <c r="S133" s="6"/>
      <c r="U133" s="6"/>
      <c r="V133" s="6"/>
      <c r="W133" s="6"/>
      <c r="X133" s="6"/>
      <c r="Y133" s="6"/>
      <c r="Z133" s="6"/>
      <c r="AA133" s="6"/>
      <c r="AC133" s="6"/>
      <c r="AD133" s="6"/>
      <c r="AE133" s="6"/>
      <c r="AF133" s="6"/>
      <c r="AG133" s="6"/>
      <c r="AH133" s="6"/>
      <c r="AI133" s="6"/>
      <c r="AJ133" s="6"/>
      <c r="AK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 x14ac:dyDescent="0.3">
      <c r="A134" s="42">
        <v>139</v>
      </c>
      <c r="B134" s="42">
        <v>90</v>
      </c>
      <c r="C134" s="42">
        <v>4</v>
      </c>
      <c r="D134" s="42">
        <v>58</v>
      </c>
      <c r="E134" s="42">
        <v>1299</v>
      </c>
      <c r="F134" s="48">
        <v>3.0648148148148147E-2</v>
      </c>
      <c r="G134" s="41" t="s">
        <v>591</v>
      </c>
      <c r="H134" s="41" t="s">
        <v>592</v>
      </c>
      <c r="I134" s="42" t="s">
        <v>532</v>
      </c>
      <c r="J134" s="42" t="s">
        <v>20</v>
      </c>
      <c r="K134" s="42">
        <v>2</v>
      </c>
      <c r="L134" s="42" t="s">
        <v>35</v>
      </c>
      <c r="M134" s="6">
        <f>$B134</f>
        <v>90</v>
      </c>
      <c r="N134" s="6"/>
      <c r="O134" s="6"/>
      <c r="P134" s="6"/>
      <c r="Q134" s="6"/>
      <c r="R134" s="6"/>
      <c r="S134" s="6"/>
      <c r="U134" s="6">
        <f>$D134</f>
        <v>58</v>
      </c>
      <c r="V134" s="6"/>
      <c r="W134" s="6"/>
      <c r="X134" s="6"/>
      <c r="Y134" s="6"/>
      <c r="Z134" s="6"/>
      <c r="AA134" s="6"/>
      <c r="AC134" s="6"/>
      <c r="AD134" s="6"/>
      <c r="AE134" s="6"/>
      <c r="AF134" s="6"/>
      <c r="AG134" s="6"/>
      <c r="AH134" s="6"/>
      <c r="AI134" s="6"/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 x14ac:dyDescent="0.3">
      <c r="A135" s="42">
        <v>140</v>
      </c>
      <c r="B135" s="42">
        <v>91</v>
      </c>
      <c r="C135" s="42"/>
      <c r="D135" s="42"/>
      <c r="E135" s="42">
        <v>881</v>
      </c>
      <c r="F135" s="48">
        <v>3.0717592592592591E-2</v>
      </c>
      <c r="G135" s="41" t="s">
        <v>466</v>
      </c>
      <c r="H135" s="41" t="s">
        <v>353</v>
      </c>
      <c r="I135" s="42" t="s">
        <v>93</v>
      </c>
      <c r="J135" s="42" t="s">
        <v>36</v>
      </c>
      <c r="K135" s="42">
        <v>2</v>
      </c>
      <c r="L135" s="42" t="s">
        <v>35</v>
      </c>
      <c r="M135" s="6"/>
      <c r="N135" s="6"/>
      <c r="O135" s="6"/>
      <c r="P135" s="6"/>
      <c r="Q135" s="6"/>
      <c r="R135" s="6"/>
      <c r="S135" s="6">
        <f>$B135</f>
        <v>91</v>
      </c>
      <c r="U135" s="6"/>
      <c r="V135" s="6"/>
      <c r="W135" s="6"/>
      <c r="X135" s="6"/>
      <c r="Y135" s="6"/>
      <c r="Z135" s="6"/>
      <c r="AA135" s="6"/>
      <c r="AC135" s="6"/>
      <c r="AD135" s="6"/>
      <c r="AE135" s="6"/>
      <c r="AF135" s="6"/>
      <c r="AG135" s="6"/>
      <c r="AH135" s="6"/>
      <c r="AI135" s="6"/>
      <c r="AJ135" s="6"/>
      <c r="AK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 x14ac:dyDescent="0.3">
      <c r="A136" s="42">
        <v>141</v>
      </c>
      <c r="B136" s="42">
        <v>41</v>
      </c>
      <c r="C136" s="42"/>
      <c r="D136" s="42"/>
      <c r="E136" s="42">
        <v>1701</v>
      </c>
      <c r="F136" s="48">
        <v>3.078703703703704E-2</v>
      </c>
      <c r="G136" s="41" t="s">
        <v>482</v>
      </c>
      <c r="H136" s="41" t="s">
        <v>725</v>
      </c>
      <c r="I136" s="42" t="s">
        <v>93</v>
      </c>
      <c r="J136" s="42" t="s">
        <v>23</v>
      </c>
      <c r="K136" s="42">
        <v>3</v>
      </c>
      <c r="L136" s="42" t="s">
        <v>35</v>
      </c>
      <c r="M136" s="6"/>
      <c r="N136" s="6"/>
      <c r="O136" s="6"/>
      <c r="P136" s="6"/>
      <c r="Q136" s="6"/>
      <c r="R136" s="6"/>
      <c r="S136" s="6"/>
      <c r="U136" s="6"/>
      <c r="V136" s="6"/>
      <c r="W136" s="6"/>
      <c r="X136" s="6"/>
      <c r="Y136" s="6"/>
      <c r="Z136" s="6"/>
      <c r="AA136" s="6"/>
      <c r="AC136" s="6"/>
      <c r="AD136" s="6"/>
      <c r="AE136" s="6"/>
      <c r="AF136" s="6"/>
      <c r="AG136" s="6"/>
      <c r="AH136" s="6"/>
      <c r="AI136" s="6">
        <f>$B136</f>
        <v>41</v>
      </c>
      <c r="AJ136" s="6"/>
      <c r="AK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ht="15" customHeight="1" x14ac:dyDescent="0.3">
      <c r="A137" s="42">
        <v>142</v>
      </c>
      <c r="B137" s="42">
        <v>42</v>
      </c>
      <c r="C137" s="42">
        <v>8</v>
      </c>
      <c r="D137" s="42">
        <v>21</v>
      </c>
      <c r="E137" s="42">
        <v>1750</v>
      </c>
      <c r="F137" s="48">
        <v>3.0844907407407404E-2</v>
      </c>
      <c r="G137" s="41" t="s">
        <v>444</v>
      </c>
      <c r="H137" s="41" t="s">
        <v>761</v>
      </c>
      <c r="I137" s="42" t="s">
        <v>505</v>
      </c>
      <c r="J137" s="42" t="s">
        <v>25</v>
      </c>
      <c r="K137" s="42">
        <v>3</v>
      </c>
      <c r="L137" s="42" t="s">
        <v>35</v>
      </c>
      <c r="M137" s="6"/>
      <c r="N137" s="6"/>
      <c r="O137" s="6"/>
      <c r="P137" s="6"/>
      <c r="Q137" s="6"/>
      <c r="R137" s="6"/>
      <c r="S137" s="6"/>
      <c r="U137" s="6"/>
      <c r="V137" s="6"/>
      <c r="W137" s="6"/>
      <c r="X137" s="6"/>
      <c r="Y137" s="6"/>
      <c r="Z137" s="6"/>
      <c r="AA137" s="6"/>
      <c r="AC137" s="6"/>
      <c r="AD137" s="6"/>
      <c r="AE137" s="6"/>
      <c r="AF137" s="6"/>
      <c r="AG137" s="6"/>
      <c r="AH137" s="6"/>
      <c r="AI137" s="6"/>
      <c r="AJ137" s="6">
        <f>$B137</f>
        <v>42</v>
      </c>
      <c r="AK137" s="6"/>
      <c r="AM137" s="6"/>
      <c r="AN137" s="6"/>
      <c r="AO137" s="6"/>
      <c r="AP137" s="6"/>
      <c r="AQ137" s="6"/>
      <c r="AR137" s="6"/>
      <c r="AS137" s="6"/>
      <c r="AT137" s="6">
        <f>$D137</f>
        <v>21</v>
      </c>
      <c r="AU137" s="6"/>
    </row>
    <row r="138" spans="1:47" ht="15" customHeight="1" x14ac:dyDescent="0.3">
      <c r="A138" s="42">
        <v>143</v>
      </c>
      <c r="B138" s="42">
        <v>43</v>
      </c>
      <c r="C138" s="42">
        <v>3</v>
      </c>
      <c r="D138" s="42">
        <v>22</v>
      </c>
      <c r="E138" s="42">
        <v>1902</v>
      </c>
      <c r="F138" s="48">
        <v>3.0949074074074077E-2</v>
      </c>
      <c r="G138" s="41" t="s">
        <v>762</v>
      </c>
      <c r="H138" s="41" t="s">
        <v>763</v>
      </c>
      <c r="I138" s="42" t="s">
        <v>532</v>
      </c>
      <c r="J138" s="42" t="s">
        <v>19</v>
      </c>
      <c r="K138" s="42">
        <v>3</v>
      </c>
      <c r="L138" s="42" t="s">
        <v>35</v>
      </c>
      <c r="M138" s="6"/>
      <c r="N138" s="6"/>
      <c r="O138" s="6"/>
      <c r="P138" s="6"/>
      <c r="Q138" s="6"/>
      <c r="R138" s="6"/>
      <c r="S138" s="6"/>
      <c r="U138" s="6"/>
      <c r="V138" s="6"/>
      <c r="W138" s="6"/>
      <c r="X138" s="6"/>
      <c r="Y138" s="6"/>
      <c r="Z138" s="6"/>
      <c r="AA138" s="6"/>
      <c r="AC138" s="6"/>
      <c r="AD138" s="6"/>
      <c r="AE138" s="6"/>
      <c r="AF138" s="6"/>
      <c r="AG138" s="6"/>
      <c r="AH138" s="6">
        <f>$B138</f>
        <v>43</v>
      </c>
      <c r="AI138" s="6"/>
      <c r="AJ138" s="6"/>
      <c r="AK138" s="6"/>
      <c r="AM138" s="6"/>
      <c r="AN138" s="6"/>
      <c r="AO138" s="6"/>
      <c r="AP138" s="6"/>
      <c r="AQ138" s="6"/>
      <c r="AR138" s="6">
        <f>$D138</f>
        <v>22</v>
      </c>
      <c r="AS138" s="6"/>
      <c r="AT138" s="6"/>
      <c r="AU138" s="6"/>
    </row>
    <row r="139" spans="1:47" ht="15" customHeight="1" x14ac:dyDescent="0.3">
      <c r="A139" s="42">
        <v>144</v>
      </c>
      <c r="B139" s="42">
        <v>92</v>
      </c>
      <c r="C139" s="42"/>
      <c r="D139" s="42"/>
      <c r="E139" s="42">
        <v>1517</v>
      </c>
      <c r="F139" s="48">
        <v>3.096064814814815E-2</v>
      </c>
      <c r="G139" s="41" t="s">
        <v>467</v>
      </c>
      <c r="H139" s="41" t="s">
        <v>468</v>
      </c>
      <c r="I139" s="42" t="s">
        <v>93</v>
      </c>
      <c r="J139" s="42" t="s">
        <v>27</v>
      </c>
      <c r="K139" s="42">
        <v>2</v>
      </c>
      <c r="L139" s="42" t="s">
        <v>35</v>
      </c>
      <c r="M139" s="6"/>
      <c r="N139" s="6"/>
      <c r="O139" s="6"/>
      <c r="P139" s="6"/>
      <c r="Q139" s="6">
        <f>$B139</f>
        <v>92</v>
      </c>
      <c r="R139" s="6"/>
      <c r="S139" s="6"/>
      <c r="U139" s="6"/>
      <c r="V139" s="6"/>
      <c r="W139" s="6"/>
      <c r="X139" s="6"/>
      <c r="Y139" s="6"/>
      <c r="Z139" s="6"/>
      <c r="AA139" s="6"/>
      <c r="AC139" s="6"/>
      <c r="AD139" s="6"/>
      <c r="AE139" s="6"/>
      <c r="AF139" s="6"/>
      <c r="AG139" s="6"/>
      <c r="AH139" s="6"/>
      <c r="AI139" s="6"/>
      <c r="AJ139" s="6"/>
      <c r="AK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 x14ac:dyDescent="0.3">
      <c r="A140" s="42">
        <v>145</v>
      </c>
      <c r="B140" s="42">
        <v>93</v>
      </c>
      <c r="C140" s="42"/>
      <c r="D140" s="42"/>
      <c r="E140" s="42">
        <v>1385</v>
      </c>
      <c r="F140" s="48">
        <v>3.096064814814815E-2</v>
      </c>
      <c r="G140" s="41" t="s">
        <v>469</v>
      </c>
      <c r="H140" s="41" t="s">
        <v>470</v>
      </c>
      <c r="I140" s="42" t="s">
        <v>93</v>
      </c>
      <c r="J140" s="42" t="s">
        <v>33</v>
      </c>
      <c r="K140" s="42">
        <v>2</v>
      </c>
      <c r="L140" s="42" t="s">
        <v>35</v>
      </c>
      <c r="M140" s="6"/>
      <c r="N140" s="6"/>
      <c r="O140" s="6">
        <f>$B140</f>
        <v>93</v>
      </c>
      <c r="P140" s="6"/>
      <c r="Q140" s="6"/>
      <c r="R140" s="6"/>
      <c r="S140" s="6"/>
      <c r="U140" s="6"/>
      <c r="V140" s="6"/>
      <c r="W140" s="6"/>
      <c r="X140" s="6"/>
      <c r="Y140" s="6"/>
      <c r="Z140" s="6"/>
      <c r="AA140" s="6"/>
      <c r="AC140" s="6"/>
      <c r="AD140" s="6"/>
      <c r="AE140" s="6"/>
      <c r="AF140" s="6"/>
      <c r="AG140" s="6"/>
      <c r="AH140" s="6"/>
      <c r="AI140" s="6"/>
      <c r="AJ140" s="6"/>
      <c r="AK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ht="15" customHeight="1" x14ac:dyDescent="0.3">
      <c r="A141" s="42">
        <v>146</v>
      </c>
      <c r="B141" s="42">
        <v>44</v>
      </c>
      <c r="C141" s="42">
        <v>9</v>
      </c>
      <c r="D141" s="42">
        <v>23</v>
      </c>
      <c r="E141" s="42">
        <v>1723</v>
      </c>
      <c r="F141" s="48">
        <v>3.0983796296296297E-2</v>
      </c>
      <c r="G141" s="41" t="s">
        <v>764</v>
      </c>
      <c r="H141" s="41" t="s">
        <v>765</v>
      </c>
      <c r="I141" s="42" t="s">
        <v>508</v>
      </c>
      <c r="J141" s="42" t="s">
        <v>25</v>
      </c>
      <c r="K141" s="42">
        <v>3</v>
      </c>
      <c r="L141" s="42" t="s">
        <v>35</v>
      </c>
      <c r="M141" s="6"/>
      <c r="N141" s="6"/>
      <c r="O141" s="6"/>
      <c r="P141" s="6"/>
      <c r="Q141" s="6"/>
      <c r="R141" s="6"/>
      <c r="S141" s="6"/>
      <c r="U141" s="6"/>
      <c r="V141" s="6"/>
      <c r="W141" s="6"/>
      <c r="X141" s="6"/>
      <c r="Y141" s="6"/>
      <c r="Z141" s="6"/>
      <c r="AA141" s="6"/>
      <c r="AC141" s="6"/>
      <c r="AD141" s="6"/>
      <c r="AE141" s="6"/>
      <c r="AF141" s="6"/>
      <c r="AG141" s="6"/>
      <c r="AH141" s="6"/>
      <c r="AI141" s="6"/>
      <c r="AJ141" s="6">
        <f>$B141</f>
        <v>44</v>
      </c>
      <c r="AK141" s="6"/>
      <c r="AM141" s="6"/>
      <c r="AN141" s="6"/>
      <c r="AO141" s="6"/>
      <c r="AP141" s="6"/>
      <c r="AQ141" s="6"/>
      <c r="AR141" s="6"/>
      <c r="AS141" s="6"/>
      <c r="AT141" s="6">
        <f>$D141</f>
        <v>23</v>
      </c>
      <c r="AU141" s="6"/>
    </row>
    <row r="142" spans="1:47" ht="15" customHeight="1" x14ac:dyDescent="0.3">
      <c r="A142" s="42">
        <v>147</v>
      </c>
      <c r="B142" s="42">
        <v>94</v>
      </c>
      <c r="C142" s="42"/>
      <c r="D142" s="42"/>
      <c r="E142" s="42">
        <v>1021</v>
      </c>
      <c r="F142" s="48">
        <v>3.1030092592592592E-2</v>
      </c>
      <c r="G142" s="41" t="s">
        <v>471</v>
      </c>
      <c r="H142" s="41" t="s">
        <v>472</v>
      </c>
      <c r="I142" s="42" t="s">
        <v>93</v>
      </c>
      <c r="J142" s="42" t="s">
        <v>77</v>
      </c>
      <c r="K142" s="42">
        <v>2</v>
      </c>
      <c r="L142" s="42" t="s">
        <v>35</v>
      </c>
      <c r="M142" s="6"/>
      <c r="N142" s="6"/>
      <c r="O142" s="6"/>
      <c r="P142" s="6"/>
      <c r="Q142" s="6"/>
      <c r="R142" s="6">
        <f>$B142</f>
        <v>94</v>
      </c>
      <c r="S142" s="6"/>
      <c r="U142" s="6"/>
      <c r="V142" s="6"/>
      <c r="W142" s="6"/>
      <c r="X142" s="6"/>
      <c r="Y142" s="6"/>
      <c r="Z142" s="6"/>
      <c r="AA142" s="6"/>
      <c r="AC142" s="6"/>
      <c r="AD142" s="6"/>
      <c r="AE142" s="6"/>
      <c r="AF142" s="6"/>
      <c r="AG142" s="6"/>
      <c r="AH142" s="6"/>
      <c r="AI142" s="6"/>
      <c r="AJ142" s="6"/>
      <c r="AK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ht="15" customHeight="1" x14ac:dyDescent="0.3">
      <c r="A143" s="42">
        <v>148</v>
      </c>
      <c r="B143" s="42">
        <v>95</v>
      </c>
      <c r="C143" s="42">
        <v>43</v>
      </c>
      <c r="D143" s="42">
        <v>59</v>
      </c>
      <c r="E143" s="42">
        <v>1169</v>
      </c>
      <c r="F143" s="48">
        <v>3.1041666666666665E-2</v>
      </c>
      <c r="G143" s="41" t="s">
        <v>386</v>
      </c>
      <c r="H143" s="41" t="s">
        <v>593</v>
      </c>
      <c r="I143" s="42" t="s">
        <v>505</v>
      </c>
      <c r="J143" s="42" t="s">
        <v>32</v>
      </c>
      <c r="K143" s="42">
        <v>2</v>
      </c>
      <c r="L143" s="42" t="s">
        <v>35</v>
      </c>
      <c r="M143" s="6"/>
      <c r="N143" s="6"/>
      <c r="O143" s="6"/>
      <c r="P143" s="6">
        <f>$B143</f>
        <v>95</v>
      </c>
      <c r="Q143" s="6"/>
      <c r="R143" s="6"/>
      <c r="S143" s="6"/>
      <c r="U143" s="6"/>
      <c r="V143" s="6"/>
      <c r="W143" s="6"/>
      <c r="X143" s="6">
        <f>$D143</f>
        <v>59</v>
      </c>
      <c r="Y143" s="6"/>
      <c r="Z143" s="6"/>
      <c r="AA143" s="6"/>
      <c r="AC143" s="6"/>
      <c r="AD143" s="6"/>
      <c r="AE143" s="6"/>
      <c r="AF143" s="6"/>
      <c r="AG143" s="6"/>
      <c r="AH143" s="6"/>
      <c r="AI143" s="6"/>
      <c r="AJ143" s="6"/>
      <c r="AK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 x14ac:dyDescent="0.3">
      <c r="A144" s="42">
        <v>149</v>
      </c>
      <c r="B144" s="42">
        <v>96</v>
      </c>
      <c r="C144" s="42">
        <v>5</v>
      </c>
      <c r="D144" s="42">
        <v>60</v>
      </c>
      <c r="E144" s="42">
        <v>1051</v>
      </c>
      <c r="F144" s="48">
        <v>3.1064814814814812E-2</v>
      </c>
      <c r="G144" s="41" t="s">
        <v>440</v>
      </c>
      <c r="H144" s="41" t="s">
        <v>594</v>
      </c>
      <c r="I144" s="42" t="s">
        <v>532</v>
      </c>
      <c r="J144" s="42" t="s">
        <v>76</v>
      </c>
      <c r="K144" s="42">
        <v>2</v>
      </c>
      <c r="L144" s="42" t="s">
        <v>35</v>
      </c>
      <c r="M144" s="6"/>
      <c r="N144" s="6">
        <f>$B144</f>
        <v>96</v>
      </c>
      <c r="O144" s="6"/>
      <c r="P144" s="6"/>
      <c r="Q144" s="6"/>
      <c r="R144" s="6"/>
      <c r="S144" s="6"/>
      <c r="U144" s="6"/>
      <c r="V144" s="6">
        <f>$D144</f>
        <v>60</v>
      </c>
      <c r="W144" s="6"/>
      <c r="X144" s="6"/>
      <c r="Y144" s="6"/>
      <c r="Z144" s="6"/>
      <c r="AA144" s="6"/>
      <c r="AC144" s="6"/>
      <c r="AD144" s="6"/>
      <c r="AE144" s="6"/>
      <c r="AF144" s="6"/>
      <c r="AG144" s="6"/>
      <c r="AH144" s="6"/>
      <c r="AI144" s="6"/>
      <c r="AJ144" s="6"/>
      <c r="AK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5" customHeight="1" x14ac:dyDescent="0.3">
      <c r="A145" s="42">
        <v>150</v>
      </c>
      <c r="B145" s="42">
        <v>97</v>
      </c>
      <c r="C145" s="42"/>
      <c r="D145" s="42"/>
      <c r="E145" s="42">
        <v>1034</v>
      </c>
      <c r="F145" s="48">
        <v>3.108796296296296E-2</v>
      </c>
      <c r="G145" s="41" t="s">
        <v>473</v>
      </c>
      <c r="H145" s="41" t="s">
        <v>474</v>
      </c>
      <c r="I145" s="42" t="s">
        <v>93</v>
      </c>
      <c r="J145" s="42" t="s">
        <v>77</v>
      </c>
      <c r="K145" s="42">
        <v>2</v>
      </c>
      <c r="L145" s="42" t="s">
        <v>35</v>
      </c>
      <c r="M145" s="6"/>
      <c r="N145" s="6"/>
      <c r="O145" s="6"/>
      <c r="P145" s="6"/>
      <c r="Q145" s="6"/>
      <c r="R145" s="6">
        <f>$B145</f>
        <v>97</v>
      </c>
      <c r="S145" s="6"/>
      <c r="U145" s="6"/>
      <c r="V145" s="6"/>
      <c r="W145" s="6"/>
      <c r="X145" s="6"/>
      <c r="Y145" s="6"/>
      <c r="Z145" s="6"/>
      <c r="AA145" s="6"/>
      <c r="AC145" s="6"/>
      <c r="AD145" s="6"/>
      <c r="AE145" s="6"/>
      <c r="AF145" s="6"/>
      <c r="AG145" s="6"/>
      <c r="AH145" s="6"/>
      <c r="AI145" s="6"/>
      <c r="AJ145" s="6"/>
      <c r="AK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5" customHeight="1" x14ac:dyDescent="0.3">
      <c r="A146" s="42">
        <v>151</v>
      </c>
      <c r="B146" s="42">
        <v>98</v>
      </c>
      <c r="C146" s="42">
        <v>44</v>
      </c>
      <c r="D146" s="42">
        <v>61</v>
      </c>
      <c r="E146" s="42">
        <v>1211</v>
      </c>
      <c r="F146" s="48">
        <v>3.1099537037037037E-2</v>
      </c>
      <c r="G146" s="41" t="s">
        <v>595</v>
      </c>
      <c r="H146" s="41" t="s">
        <v>596</v>
      </c>
      <c r="I146" s="42" t="s">
        <v>505</v>
      </c>
      <c r="J146" s="42" t="s">
        <v>32</v>
      </c>
      <c r="K146" s="42">
        <v>2</v>
      </c>
      <c r="L146" s="42" t="s">
        <v>35</v>
      </c>
      <c r="M146" s="6"/>
      <c r="N146" s="6"/>
      <c r="O146" s="6"/>
      <c r="P146" s="6">
        <f>$B146</f>
        <v>98</v>
      </c>
      <c r="Q146" s="6"/>
      <c r="R146" s="6"/>
      <c r="S146" s="6"/>
      <c r="U146" s="6"/>
      <c r="V146" s="6"/>
      <c r="W146" s="6"/>
      <c r="X146" s="6">
        <f>$D146</f>
        <v>61</v>
      </c>
      <c r="Y146" s="6"/>
      <c r="Z146" s="6"/>
      <c r="AA146" s="6"/>
      <c r="AC146" s="6"/>
      <c r="AD146" s="6"/>
      <c r="AE146" s="6"/>
      <c r="AF146" s="6"/>
      <c r="AG146" s="6"/>
      <c r="AH146" s="6"/>
      <c r="AI146" s="6"/>
      <c r="AJ146" s="6"/>
      <c r="AK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 x14ac:dyDescent="0.3">
      <c r="A147" s="42">
        <v>153</v>
      </c>
      <c r="B147" s="42">
        <v>99</v>
      </c>
      <c r="C147" s="42">
        <v>6</v>
      </c>
      <c r="D147" s="42">
        <v>62</v>
      </c>
      <c r="E147" s="42">
        <v>1384</v>
      </c>
      <c r="F147" s="48">
        <v>3.1157407407407408E-2</v>
      </c>
      <c r="G147" s="41" t="s">
        <v>597</v>
      </c>
      <c r="H147" s="41" t="s">
        <v>470</v>
      </c>
      <c r="I147" s="42" t="s">
        <v>532</v>
      </c>
      <c r="J147" s="42" t="s">
        <v>33</v>
      </c>
      <c r="K147" s="42">
        <v>2</v>
      </c>
      <c r="L147" s="42" t="s">
        <v>35</v>
      </c>
      <c r="M147" s="6"/>
      <c r="N147" s="6"/>
      <c r="O147" s="6">
        <f>$B147</f>
        <v>99</v>
      </c>
      <c r="P147" s="6"/>
      <c r="Q147" s="6"/>
      <c r="R147" s="6"/>
      <c r="S147" s="6"/>
      <c r="U147" s="6"/>
      <c r="V147" s="6"/>
      <c r="W147" s="6">
        <f>$D147</f>
        <v>62</v>
      </c>
      <c r="X147" s="6"/>
      <c r="Y147" s="6"/>
      <c r="Z147" s="6"/>
      <c r="AA147" s="6"/>
      <c r="AC147" s="6"/>
      <c r="AD147" s="6"/>
      <c r="AE147" s="6"/>
      <c r="AF147" s="6"/>
      <c r="AG147" s="6"/>
      <c r="AH147" s="6"/>
      <c r="AI147" s="6"/>
      <c r="AJ147" s="6"/>
      <c r="AK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 x14ac:dyDescent="0.3">
      <c r="A148" s="42">
        <v>154</v>
      </c>
      <c r="B148" s="42">
        <v>45</v>
      </c>
      <c r="C148" s="42">
        <v>10</v>
      </c>
      <c r="D148" s="42">
        <v>24</v>
      </c>
      <c r="E148" s="42">
        <v>1601</v>
      </c>
      <c r="F148" s="48">
        <v>3.1226851851851853E-2</v>
      </c>
      <c r="G148" s="41" t="s">
        <v>529</v>
      </c>
      <c r="H148" s="41" t="s">
        <v>730</v>
      </c>
      <c r="I148" s="42" t="s">
        <v>508</v>
      </c>
      <c r="J148" s="42" t="s">
        <v>30</v>
      </c>
      <c r="K148" s="42">
        <v>3</v>
      </c>
      <c r="L148" s="42" t="s">
        <v>35</v>
      </c>
      <c r="M148" s="6"/>
      <c r="N148" s="6"/>
      <c r="O148" s="6"/>
      <c r="P148" s="6"/>
      <c r="Q148" s="6"/>
      <c r="R148" s="6"/>
      <c r="S148" s="6"/>
      <c r="U148" s="6"/>
      <c r="V148" s="6"/>
      <c r="W148" s="6"/>
      <c r="X148" s="6"/>
      <c r="Y148" s="6"/>
      <c r="Z148" s="6"/>
      <c r="AA148" s="6"/>
      <c r="AC148" s="6">
        <f>$B148</f>
        <v>45</v>
      </c>
      <c r="AD148" s="6"/>
      <c r="AE148" s="6"/>
      <c r="AF148" s="6"/>
      <c r="AG148" s="6"/>
      <c r="AH148" s="6"/>
      <c r="AI148" s="6"/>
      <c r="AJ148" s="6"/>
      <c r="AK148" s="6"/>
      <c r="AM148" s="6">
        <f>$D148</f>
        <v>24</v>
      </c>
      <c r="AN148" s="6"/>
      <c r="AO148" s="6"/>
      <c r="AP148" s="6"/>
      <c r="AQ148" s="6"/>
      <c r="AR148" s="6"/>
      <c r="AS148" s="6"/>
      <c r="AT148" s="6"/>
      <c r="AU148" s="6"/>
    </row>
    <row r="149" spans="1:47" ht="15" customHeight="1" x14ac:dyDescent="0.3">
      <c r="A149" s="42">
        <v>155</v>
      </c>
      <c r="B149" s="42">
        <v>46</v>
      </c>
      <c r="C149" s="42">
        <v>11</v>
      </c>
      <c r="D149" s="42">
        <v>25</v>
      </c>
      <c r="E149" s="42">
        <v>1808</v>
      </c>
      <c r="F149" s="48">
        <v>3.1342592592592596E-2</v>
      </c>
      <c r="G149" s="41" t="s">
        <v>597</v>
      </c>
      <c r="H149" s="41" t="s">
        <v>766</v>
      </c>
      <c r="I149" s="42" t="s">
        <v>508</v>
      </c>
      <c r="J149" s="42" t="s">
        <v>18</v>
      </c>
      <c r="K149" s="42">
        <v>3</v>
      </c>
      <c r="L149" s="42" t="s">
        <v>35</v>
      </c>
      <c r="M149" s="6"/>
      <c r="N149" s="6"/>
      <c r="O149" s="6"/>
      <c r="P149" s="6"/>
      <c r="Q149" s="6"/>
      <c r="R149" s="6"/>
      <c r="S149" s="6"/>
      <c r="U149" s="6"/>
      <c r="V149" s="6"/>
      <c r="W149" s="6"/>
      <c r="X149" s="6"/>
      <c r="Y149" s="6"/>
      <c r="Z149" s="6"/>
      <c r="AA149" s="6"/>
      <c r="AC149" s="6"/>
      <c r="AD149" s="6">
        <f>$B149</f>
        <v>46</v>
      </c>
      <c r="AE149" s="6"/>
      <c r="AF149" s="6"/>
      <c r="AG149" s="6"/>
      <c r="AH149" s="6"/>
      <c r="AI149" s="6"/>
      <c r="AJ149" s="6"/>
      <c r="AK149" s="6"/>
      <c r="AM149" s="6"/>
      <c r="AN149" s="6">
        <f>$D149</f>
        <v>25</v>
      </c>
      <c r="AO149" s="6"/>
      <c r="AP149" s="6"/>
      <c r="AQ149" s="6"/>
      <c r="AR149" s="6"/>
      <c r="AS149" s="6"/>
      <c r="AT149" s="6"/>
      <c r="AU149" s="6"/>
    </row>
    <row r="150" spans="1:47" ht="15" customHeight="1" x14ac:dyDescent="0.3">
      <c r="A150" s="42">
        <v>156</v>
      </c>
      <c r="B150" s="42">
        <v>100</v>
      </c>
      <c r="C150" s="42">
        <v>7</v>
      </c>
      <c r="D150" s="42">
        <v>63</v>
      </c>
      <c r="E150" s="42">
        <v>1122</v>
      </c>
      <c r="F150" s="48">
        <v>3.1377314814814809E-2</v>
      </c>
      <c r="G150" s="41" t="s">
        <v>509</v>
      </c>
      <c r="H150" s="41" t="s">
        <v>201</v>
      </c>
      <c r="I150" s="42" t="s">
        <v>532</v>
      </c>
      <c r="J150" s="42" t="s">
        <v>76</v>
      </c>
      <c r="K150" s="42">
        <v>2</v>
      </c>
      <c r="L150" s="42" t="s">
        <v>35</v>
      </c>
      <c r="M150" s="6"/>
      <c r="N150" s="6">
        <f>$B150</f>
        <v>100</v>
      </c>
      <c r="O150" s="6"/>
      <c r="P150" s="6"/>
      <c r="Q150" s="6"/>
      <c r="R150" s="6"/>
      <c r="S150" s="6"/>
      <c r="U150" s="6"/>
      <c r="V150" s="6">
        <f>$D150</f>
        <v>63</v>
      </c>
      <c r="W150" s="6"/>
      <c r="X150" s="6"/>
      <c r="Y150" s="6"/>
      <c r="Z150" s="6"/>
      <c r="AA150" s="6"/>
      <c r="AC150" s="6"/>
      <c r="AD150" s="6"/>
      <c r="AE150" s="6"/>
      <c r="AF150" s="6"/>
      <c r="AG150" s="6"/>
      <c r="AH150" s="6"/>
      <c r="AI150" s="6"/>
      <c r="AJ150" s="6"/>
      <c r="AK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 x14ac:dyDescent="0.3">
      <c r="A151" s="42">
        <v>157</v>
      </c>
      <c r="B151" s="42">
        <v>101</v>
      </c>
      <c r="C151" s="42">
        <v>13</v>
      </c>
      <c r="D151" s="42">
        <v>64</v>
      </c>
      <c r="E151" s="42">
        <v>1019</v>
      </c>
      <c r="F151" s="48">
        <v>3.138888888888889E-2</v>
      </c>
      <c r="G151" s="41" t="s">
        <v>598</v>
      </c>
      <c r="H151" s="41" t="s">
        <v>599</v>
      </c>
      <c r="I151" s="42" t="s">
        <v>508</v>
      </c>
      <c r="J151" s="42" t="s">
        <v>77</v>
      </c>
      <c r="K151" s="42">
        <v>2</v>
      </c>
      <c r="L151" s="42" t="s">
        <v>35</v>
      </c>
      <c r="M151" s="6"/>
      <c r="N151" s="6"/>
      <c r="O151" s="6"/>
      <c r="P151" s="6"/>
      <c r="Q151" s="6"/>
      <c r="R151" s="6">
        <f>$B151</f>
        <v>101</v>
      </c>
      <c r="S151" s="6"/>
      <c r="U151" s="6"/>
      <c r="V151" s="6"/>
      <c r="W151" s="6"/>
      <c r="X151" s="6"/>
      <c r="Y151" s="6"/>
      <c r="Z151" s="6">
        <f>$D151</f>
        <v>64</v>
      </c>
      <c r="AA151" s="6"/>
      <c r="AC151" s="6"/>
      <c r="AD151" s="6"/>
      <c r="AE151" s="6"/>
      <c r="AF151" s="6"/>
      <c r="AG151" s="6"/>
      <c r="AH151" s="6"/>
      <c r="AI151" s="6"/>
      <c r="AJ151" s="6"/>
      <c r="AK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5" customHeight="1" x14ac:dyDescent="0.3">
      <c r="A152" s="42">
        <v>158</v>
      </c>
      <c r="B152" s="42">
        <v>47</v>
      </c>
      <c r="C152" s="42">
        <v>12</v>
      </c>
      <c r="D152" s="42">
        <v>26</v>
      </c>
      <c r="E152" s="42">
        <v>1949</v>
      </c>
      <c r="F152" s="48">
        <v>3.1400462962962963E-2</v>
      </c>
      <c r="G152" s="41" t="s">
        <v>767</v>
      </c>
      <c r="H152" s="41" t="s">
        <v>768</v>
      </c>
      <c r="I152" s="42" t="s">
        <v>508</v>
      </c>
      <c r="J152" s="42" t="s">
        <v>37</v>
      </c>
      <c r="K152" s="42">
        <v>3</v>
      </c>
      <c r="L152" s="42" t="s">
        <v>35</v>
      </c>
      <c r="M152" s="6"/>
      <c r="N152" s="6"/>
      <c r="O152" s="6"/>
      <c r="P152" s="6"/>
      <c r="Q152" s="6"/>
      <c r="R152" s="6"/>
      <c r="S152" s="6"/>
      <c r="U152" s="6"/>
      <c r="V152" s="6"/>
      <c r="W152" s="6"/>
      <c r="X152" s="6"/>
      <c r="Y152" s="6"/>
      <c r="Z152" s="6"/>
      <c r="AA152" s="6"/>
      <c r="AC152" s="6"/>
      <c r="AD152" s="6"/>
      <c r="AE152" s="6">
        <f>$B152</f>
        <v>47</v>
      </c>
      <c r="AF152" s="6"/>
      <c r="AG152" s="6"/>
      <c r="AH152" s="6"/>
      <c r="AI152" s="6"/>
      <c r="AJ152" s="6"/>
      <c r="AK152" s="6"/>
      <c r="AM152" s="6"/>
      <c r="AN152" s="6"/>
      <c r="AO152" s="6">
        <f>$D152</f>
        <v>26</v>
      </c>
      <c r="AP152" s="6"/>
      <c r="AQ152" s="6"/>
      <c r="AR152" s="6"/>
      <c r="AS152" s="6"/>
      <c r="AT152" s="6"/>
      <c r="AU152" s="6"/>
    </row>
    <row r="153" spans="1:47" ht="15" customHeight="1" x14ac:dyDescent="0.3">
      <c r="A153" s="42">
        <v>159</v>
      </c>
      <c r="B153" s="42">
        <v>102</v>
      </c>
      <c r="C153" s="42">
        <v>14</v>
      </c>
      <c r="D153" s="42">
        <v>65</v>
      </c>
      <c r="E153" s="42">
        <v>1271</v>
      </c>
      <c r="F153" s="48">
        <v>3.1435185185185184E-2</v>
      </c>
      <c r="G153" s="41" t="s">
        <v>600</v>
      </c>
      <c r="H153" s="41" t="s">
        <v>300</v>
      </c>
      <c r="I153" s="42" t="s">
        <v>508</v>
      </c>
      <c r="J153" s="42" t="s">
        <v>20</v>
      </c>
      <c r="K153" s="42">
        <v>2</v>
      </c>
      <c r="L153" s="42" t="s">
        <v>35</v>
      </c>
      <c r="M153" s="6">
        <f>$B153</f>
        <v>102</v>
      </c>
      <c r="N153" s="6"/>
      <c r="O153" s="6"/>
      <c r="P153" s="6"/>
      <c r="Q153" s="6"/>
      <c r="R153" s="6"/>
      <c r="S153" s="6"/>
      <c r="U153" s="6">
        <f>$D153</f>
        <v>65</v>
      </c>
      <c r="V153" s="6"/>
      <c r="W153" s="6"/>
      <c r="X153" s="6"/>
      <c r="Y153" s="6"/>
      <c r="Z153" s="6"/>
      <c r="AA153" s="6"/>
      <c r="AC153" s="6"/>
      <c r="AD153" s="6"/>
      <c r="AE153" s="6"/>
      <c r="AF153" s="6"/>
      <c r="AG153" s="6"/>
      <c r="AH153" s="6"/>
      <c r="AI153" s="6"/>
      <c r="AJ153" s="6"/>
      <c r="AK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5" customHeight="1" x14ac:dyDescent="0.3">
      <c r="A154" s="42">
        <v>160</v>
      </c>
      <c r="B154" s="42">
        <v>103</v>
      </c>
      <c r="C154" s="42">
        <v>15</v>
      </c>
      <c r="D154" s="42">
        <v>66</v>
      </c>
      <c r="E154" s="42">
        <v>853</v>
      </c>
      <c r="F154" s="48">
        <v>3.1446759259259258E-2</v>
      </c>
      <c r="G154" s="41" t="s">
        <v>601</v>
      </c>
      <c r="H154" s="41" t="s">
        <v>159</v>
      </c>
      <c r="I154" s="42" t="s">
        <v>508</v>
      </c>
      <c r="J154" s="42" t="s">
        <v>36</v>
      </c>
      <c r="K154" s="42">
        <v>2</v>
      </c>
      <c r="L154" s="42" t="s">
        <v>35</v>
      </c>
      <c r="M154" s="6"/>
      <c r="N154" s="6"/>
      <c r="O154" s="6"/>
      <c r="P154" s="6"/>
      <c r="Q154" s="6"/>
      <c r="R154" s="6"/>
      <c r="S154" s="6">
        <f>$B154</f>
        <v>103</v>
      </c>
      <c r="U154" s="6"/>
      <c r="V154" s="6"/>
      <c r="W154" s="6"/>
      <c r="X154" s="6"/>
      <c r="Y154" s="6"/>
      <c r="Z154" s="6"/>
      <c r="AA154" s="6">
        <f>$D154</f>
        <v>66</v>
      </c>
      <c r="AC154" s="6"/>
      <c r="AD154" s="6"/>
      <c r="AE154" s="6"/>
      <c r="AF154" s="6"/>
      <c r="AG154" s="6"/>
      <c r="AH154" s="6"/>
      <c r="AI154" s="6"/>
      <c r="AJ154" s="6"/>
      <c r="AK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 x14ac:dyDescent="0.3">
      <c r="A155" s="42">
        <v>161</v>
      </c>
      <c r="B155" s="42">
        <v>104</v>
      </c>
      <c r="C155" s="42"/>
      <c r="D155" s="42"/>
      <c r="E155" s="42">
        <v>1202</v>
      </c>
      <c r="F155" s="48">
        <v>3.1458333333333331E-2</v>
      </c>
      <c r="G155" s="41" t="s">
        <v>427</v>
      </c>
      <c r="H155" s="41" t="s">
        <v>475</v>
      </c>
      <c r="I155" s="42" t="s">
        <v>93</v>
      </c>
      <c r="J155" s="42" t="s">
        <v>32</v>
      </c>
      <c r="K155" s="42">
        <v>2</v>
      </c>
      <c r="L155" s="42" t="s">
        <v>35</v>
      </c>
      <c r="M155" s="6"/>
      <c r="N155" s="6"/>
      <c r="O155" s="6"/>
      <c r="P155" s="6">
        <f>$B155</f>
        <v>104</v>
      </c>
      <c r="Q155" s="6"/>
      <c r="R155" s="6"/>
      <c r="S155" s="6"/>
      <c r="U155" s="6"/>
      <c r="V155" s="6"/>
      <c r="W155" s="6"/>
      <c r="X155" s="6"/>
      <c r="Y155" s="6"/>
      <c r="Z155" s="6"/>
      <c r="AA155" s="6"/>
      <c r="AC155" s="6"/>
      <c r="AD155" s="6"/>
      <c r="AE155" s="6"/>
      <c r="AF155" s="6"/>
      <c r="AG155" s="6"/>
      <c r="AH155" s="6"/>
      <c r="AI155" s="6"/>
      <c r="AJ155" s="6"/>
      <c r="AK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ht="15" customHeight="1" x14ac:dyDescent="0.3">
      <c r="A156" s="42">
        <v>162</v>
      </c>
      <c r="B156" s="42">
        <v>48</v>
      </c>
      <c r="C156" s="42">
        <v>9</v>
      </c>
      <c r="D156" s="42">
        <v>27</v>
      </c>
      <c r="E156" s="42">
        <v>1568</v>
      </c>
      <c r="F156" s="48">
        <v>3.1527777777777773E-2</v>
      </c>
      <c r="G156" s="41" t="s">
        <v>654</v>
      </c>
      <c r="H156" s="41" t="s">
        <v>769</v>
      </c>
      <c r="I156" s="42" t="s">
        <v>505</v>
      </c>
      <c r="J156" s="42" t="s">
        <v>30</v>
      </c>
      <c r="K156" s="42">
        <v>3</v>
      </c>
      <c r="L156" s="42" t="s">
        <v>35</v>
      </c>
      <c r="M156" s="6"/>
      <c r="N156" s="6"/>
      <c r="O156" s="6"/>
      <c r="P156" s="6"/>
      <c r="Q156" s="6"/>
      <c r="R156" s="6"/>
      <c r="S156" s="6"/>
      <c r="U156" s="6"/>
      <c r="V156" s="6"/>
      <c r="W156" s="6"/>
      <c r="X156" s="6"/>
      <c r="Y156" s="6"/>
      <c r="Z156" s="6"/>
      <c r="AA156" s="6"/>
      <c r="AC156" s="6">
        <f>$B156</f>
        <v>48</v>
      </c>
      <c r="AD156" s="6"/>
      <c r="AE156" s="6"/>
      <c r="AF156" s="6"/>
      <c r="AG156" s="6"/>
      <c r="AH156" s="6"/>
      <c r="AI156" s="6"/>
      <c r="AJ156" s="6"/>
      <c r="AK156" s="6"/>
      <c r="AM156" s="6">
        <f>$D156</f>
        <v>27</v>
      </c>
      <c r="AN156" s="6"/>
      <c r="AO156" s="6"/>
      <c r="AP156" s="6"/>
      <c r="AQ156" s="6"/>
      <c r="AR156" s="6"/>
      <c r="AS156" s="6"/>
      <c r="AT156" s="6"/>
      <c r="AU156" s="6"/>
    </row>
    <row r="157" spans="1:47" ht="15" customHeight="1" x14ac:dyDescent="0.3">
      <c r="A157" s="42">
        <v>163</v>
      </c>
      <c r="B157" s="42">
        <v>105</v>
      </c>
      <c r="C157" s="42">
        <v>16</v>
      </c>
      <c r="D157" s="42">
        <v>67</v>
      </c>
      <c r="E157" s="42">
        <v>1172</v>
      </c>
      <c r="F157" s="48">
        <v>3.1539351851851853E-2</v>
      </c>
      <c r="G157" s="41" t="s">
        <v>602</v>
      </c>
      <c r="H157" s="41" t="s">
        <v>603</v>
      </c>
      <c r="I157" s="42" t="s">
        <v>508</v>
      </c>
      <c r="J157" s="42" t="s">
        <v>32</v>
      </c>
      <c r="K157" s="42">
        <v>2</v>
      </c>
      <c r="L157" s="42" t="s">
        <v>35</v>
      </c>
      <c r="M157" s="6"/>
      <c r="N157" s="6"/>
      <c r="O157" s="6"/>
      <c r="P157" s="6">
        <f>$B157</f>
        <v>105</v>
      </c>
      <c r="Q157" s="6"/>
      <c r="R157" s="6"/>
      <c r="S157" s="6"/>
      <c r="U157" s="6"/>
      <c r="V157" s="6"/>
      <c r="W157" s="6"/>
      <c r="X157" s="6">
        <f>$D157</f>
        <v>67</v>
      </c>
      <c r="Y157" s="6"/>
      <c r="Z157" s="6"/>
      <c r="AA157" s="6"/>
      <c r="AC157" s="6"/>
      <c r="AD157" s="6"/>
      <c r="AE157" s="6"/>
      <c r="AF157" s="6"/>
      <c r="AG157" s="6"/>
      <c r="AH157" s="6"/>
      <c r="AI157" s="6"/>
      <c r="AJ157" s="6"/>
      <c r="AK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 x14ac:dyDescent="0.3">
      <c r="A158" s="42">
        <v>164</v>
      </c>
      <c r="B158" s="42">
        <v>106</v>
      </c>
      <c r="C158" s="42">
        <v>8</v>
      </c>
      <c r="D158" s="42">
        <v>68</v>
      </c>
      <c r="E158" s="42">
        <v>1061</v>
      </c>
      <c r="F158" s="48">
        <v>3.1585648148148147E-2</v>
      </c>
      <c r="G158" s="41" t="s">
        <v>604</v>
      </c>
      <c r="H158" s="41" t="s">
        <v>605</v>
      </c>
      <c r="I158" s="42" t="s">
        <v>532</v>
      </c>
      <c r="J158" s="42" t="s">
        <v>76</v>
      </c>
      <c r="K158" s="42">
        <v>2</v>
      </c>
      <c r="L158" s="42" t="s">
        <v>35</v>
      </c>
      <c r="M158" s="6"/>
      <c r="N158" s="6">
        <f>$B158</f>
        <v>106</v>
      </c>
      <c r="O158" s="6"/>
      <c r="P158" s="6"/>
      <c r="Q158" s="6"/>
      <c r="R158" s="6"/>
      <c r="S158" s="6"/>
      <c r="U158" s="6"/>
      <c r="V158" s="6">
        <f>$D158</f>
        <v>68</v>
      </c>
      <c r="W158" s="6"/>
      <c r="X158" s="6"/>
      <c r="Y158" s="6"/>
      <c r="Z158" s="6"/>
      <c r="AA158" s="6"/>
      <c r="AC158" s="6"/>
      <c r="AD158" s="6"/>
      <c r="AE158" s="6"/>
      <c r="AF158" s="6"/>
      <c r="AG158" s="6"/>
      <c r="AH158" s="6"/>
      <c r="AI158" s="6"/>
      <c r="AJ158" s="6"/>
      <c r="AK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ht="15" customHeight="1" x14ac:dyDescent="0.3">
      <c r="A159" s="42">
        <v>165</v>
      </c>
      <c r="B159" s="42">
        <v>49</v>
      </c>
      <c r="C159" s="42">
        <v>4</v>
      </c>
      <c r="D159" s="42">
        <v>28</v>
      </c>
      <c r="E159" s="42">
        <v>1580</v>
      </c>
      <c r="F159" s="48">
        <v>3.1597222222222221E-2</v>
      </c>
      <c r="G159" s="41" t="s">
        <v>386</v>
      </c>
      <c r="H159" s="41" t="s">
        <v>770</v>
      </c>
      <c r="I159" s="42" t="s">
        <v>532</v>
      </c>
      <c r="J159" s="42" t="s">
        <v>30</v>
      </c>
      <c r="K159" s="42">
        <v>3</v>
      </c>
      <c r="L159" s="42" t="s">
        <v>35</v>
      </c>
      <c r="M159" s="6"/>
      <c r="N159" s="6"/>
      <c r="O159" s="6"/>
      <c r="P159" s="6"/>
      <c r="Q159" s="6"/>
      <c r="R159" s="6"/>
      <c r="S159" s="6"/>
      <c r="U159" s="6"/>
      <c r="V159" s="6"/>
      <c r="W159" s="6"/>
      <c r="X159" s="6"/>
      <c r="Y159" s="6"/>
      <c r="Z159" s="6"/>
      <c r="AA159" s="6"/>
      <c r="AC159" s="6">
        <f>$B159</f>
        <v>49</v>
      </c>
      <c r="AD159" s="6"/>
      <c r="AE159" s="6"/>
      <c r="AF159" s="6"/>
      <c r="AG159" s="6"/>
      <c r="AH159" s="6"/>
      <c r="AI159" s="6"/>
      <c r="AJ159" s="6"/>
      <c r="AK159" s="6"/>
      <c r="AM159" s="6">
        <f>$D159</f>
        <v>28</v>
      </c>
      <c r="AN159" s="6"/>
      <c r="AO159" s="6"/>
      <c r="AP159" s="6"/>
      <c r="AQ159" s="6"/>
      <c r="AR159" s="6"/>
      <c r="AS159" s="6"/>
      <c r="AT159" s="6"/>
      <c r="AU159" s="6"/>
    </row>
    <row r="160" spans="1:47" ht="15" customHeight="1" x14ac:dyDescent="0.3">
      <c r="A160" s="42">
        <v>166</v>
      </c>
      <c r="B160" s="42">
        <v>50</v>
      </c>
      <c r="C160" s="42"/>
      <c r="D160" s="42"/>
      <c r="E160" s="42">
        <v>1774</v>
      </c>
      <c r="F160" s="48">
        <v>3.1631944444444442E-2</v>
      </c>
      <c r="G160" s="41" t="s">
        <v>442</v>
      </c>
      <c r="H160" s="41" t="s">
        <v>726</v>
      </c>
      <c r="I160" s="42" t="s">
        <v>93</v>
      </c>
      <c r="J160" s="42" t="s">
        <v>21</v>
      </c>
      <c r="K160" s="42">
        <v>3</v>
      </c>
      <c r="L160" s="42" t="s">
        <v>35</v>
      </c>
      <c r="M160" s="6"/>
      <c r="N160" s="6"/>
      <c r="O160" s="6"/>
      <c r="P160" s="6"/>
      <c r="Q160" s="6"/>
      <c r="R160" s="6"/>
      <c r="S160" s="6"/>
      <c r="U160" s="6"/>
      <c r="V160" s="6"/>
      <c r="W160" s="6"/>
      <c r="X160" s="6"/>
      <c r="Y160" s="6"/>
      <c r="Z160" s="6"/>
      <c r="AA160" s="6"/>
      <c r="AC160" s="6"/>
      <c r="AD160" s="6"/>
      <c r="AE160" s="6"/>
      <c r="AF160" s="6">
        <f>$B160</f>
        <v>50</v>
      </c>
      <c r="AG160" s="6"/>
      <c r="AH160" s="6"/>
      <c r="AI160" s="6"/>
      <c r="AJ160" s="6"/>
      <c r="AK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 x14ac:dyDescent="0.3">
      <c r="A161" s="42">
        <v>168</v>
      </c>
      <c r="B161" s="42">
        <v>51</v>
      </c>
      <c r="C161" s="42">
        <v>10</v>
      </c>
      <c r="D161" s="42">
        <v>29</v>
      </c>
      <c r="E161" s="42">
        <v>1812</v>
      </c>
      <c r="F161" s="48">
        <v>3.1666666666666669E-2</v>
      </c>
      <c r="G161" s="41" t="s">
        <v>672</v>
      </c>
      <c r="H161" s="41" t="s">
        <v>771</v>
      </c>
      <c r="I161" s="42" t="s">
        <v>505</v>
      </c>
      <c r="J161" s="42" t="s">
        <v>18</v>
      </c>
      <c r="K161" s="42">
        <v>3</v>
      </c>
      <c r="L161" s="42" t="s">
        <v>35</v>
      </c>
      <c r="M161" s="6"/>
      <c r="N161" s="6"/>
      <c r="O161" s="6"/>
      <c r="P161" s="6"/>
      <c r="Q161" s="6"/>
      <c r="R161" s="6"/>
      <c r="S161" s="6"/>
      <c r="U161" s="6"/>
      <c r="V161" s="6"/>
      <c r="W161" s="6"/>
      <c r="X161" s="6"/>
      <c r="Y161" s="6"/>
      <c r="Z161" s="6"/>
      <c r="AA161" s="6"/>
      <c r="AC161" s="6"/>
      <c r="AD161" s="6">
        <f>$B161</f>
        <v>51</v>
      </c>
      <c r="AE161" s="6"/>
      <c r="AF161" s="6"/>
      <c r="AG161" s="6"/>
      <c r="AH161" s="6"/>
      <c r="AI161" s="6"/>
      <c r="AJ161" s="6"/>
      <c r="AK161" s="6"/>
      <c r="AM161" s="6"/>
      <c r="AN161" s="6">
        <f>$D161</f>
        <v>29</v>
      </c>
      <c r="AO161" s="6"/>
      <c r="AP161" s="6"/>
      <c r="AQ161" s="6"/>
      <c r="AR161" s="6"/>
      <c r="AS161" s="6"/>
      <c r="AT161" s="6"/>
      <c r="AU161" s="6"/>
    </row>
    <row r="162" spans="1:47" ht="15" customHeight="1" x14ac:dyDescent="0.3">
      <c r="A162" s="42">
        <v>169</v>
      </c>
      <c r="B162" s="42">
        <v>107</v>
      </c>
      <c r="C162" s="42"/>
      <c r="D162" s="42"/>
      <c r="E162" s="42">
        <v>1077</v>
      </c>
      <c r="F162" s="48">
        <v>3.1712962962962964E-2</v>
      </c>
      <c r="G162" s="41" t="s">
        <v>427</v>
      </c>
      <c r="H162" s="41" t="s">
        <v>476</v>
      </c>
      <c r="I162" s="42" t="s">
        <v>93</v>
      </c>
      <c r="J162" s="42" t="s">
        <v>76</v>
      </c>
      <c r="K162" s="42">
        <v>2</v>
      </c>
      <c r="L162" s="42" t="s">
        <v>35</v>
      </c>
      <c r="M162" s="6"/>
      <c r="N162" s="6">
        <f>$B162</f>
        <v>107</v>
      </c>
      <c r="O162" s="6"/>
      <c r="P162" s="6"/>
      <c r="Q162" s="6"/>
      <c r="R162" s="6"/>
      <c r="S162" s="6"/>
      <c r="U162" s="6"/>
      <c r="V162" s="6"/>
      <c r="W162" s="6"/>
      <c r="X162" s="6"/>
      <c r="Y162" s="6"/>
      <c r="Z162" s="6"/>
      <c r="AA162" s="6"/>
      <c r="AC162" s="6"/>
      <c r="AD162" s="6"/>
      <c r="AE162" s="6"/>
      <c r="AF162" s="6"/>
      <c r="AG162" s="6"/>
      <c r="AH162" s="6"/>
      <c r="AI162" s="6"/>
      <c r="AJ162" s="6"/>
      <c r="AK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5" customHeight="1" x14ac:dyDescent="0.3">
      <c r="A163" s="42">
        <v>170</v>
      </c>
      <c r="B163" s="42">
        <v>52</v>
      </c>
      <c r="C163" s="42">
        <v>13</v>
      </c>
      <c r="D163" s="42">
        <v>30</v>
      </c>
      <c r="E163" s="42">
        <v>1776</v>
      </c>
      <c r="F163" s="48">
        <v>3.1747685185185184E-2</v>
      </c>
      <c r="G163" s="41" t="s">
        <v>554</v>
      </c>
      <c r="H163" s="41" t="s">
        <v>411</v>
      </c>
      <c r="I163" s="42" t="s">
        <v>508</v>
      </c>
      <c r="J163" s="42" t="s">
        <v>21</v>
      </c>
      <c r="K163" s="42">
        <v>3</v>
      </c>
      <c r="L163" s="42" t="s">
        <v>35</v>
      </c>
      <c r="M163" s="6"/>
      <c r="N163" s="6"/>
      <c r="O163" s="6"/>
      <c r="P163" s="6"/>
      <c r="Q163" s="6"/>
      <c r="R163" s="6"/>
      <c r="S163" s="6"/>
      <c r="U163" s="6"/>
      <c r="V163" s="6"/>
      <c r="W163" s="6"/>
      <c r="X163" s="6"/>
      <c r="Y163" s="6"/>
      <c r="Z163" s="6"/>
      <c r="AA163" s="6"/>
      <c r="AC163" s="6"/>
      <c r="AD163" s="6"/>
      <c r="AE163" s="6"/>
      <c r="AF163" s="6">
        <f>$B163</f>
        <v>52</v>
      </c>
      <c r="AG163" s="6"/>
      <c r="AH163" s="6"/>
      <c r="AI163" s="6"/>
      <c r="AJ163" s="6"/>
      <c r="AK163" s="6"/>
      <c r="AM163" s="6"/>
      <c r="AN163" s="6"/>
      <c r="AO163" s="6"/>
      <c r="AP163" s="6">
        <f>$D163</f>
        <v>30</v>
      </c>
      <c r="AQ163" s="6"/>
      <c r="AR163" s="6"/>
      <c r="AS163" s="6"/>
      <c r="AT163" s="6"/>
      <c r="AU163" s="6"/>
    </row>
    <row r="164" spans="1:47" ht="15" customHeight="1" x14ac:dyDescent="0.3">
      <c r="A164" s="42">
        <v>171</v>
      </c>
      <c r="B164" s="42">
        <v>53</v>
      </c>
      <c r="C164" s="42"/>
      <c r="D164" s="42"/>
      <c r="E164" s="42">
        <v>1612</v>
      </c>
      <c r="F164" s="48">
        <v>3.1793981481481479E-2</v>
      </c>
      <c r="G164" s="41" t="s">
        <v>503</v>
      </c>
      <c r="H164" s="41" t="s">
        <v>727</v>
      </c>
      <c r="I164" s="42" t="s">
        <v>93</v>
      </c>
      <c r="J164" s="42" t="s">
        <v>30</v>
      </c>
      <c r="K164" s="42">
        <v>3</v>
      </c>
      <c r="L164" s="42" t="s">
        <v>35</v>
      </c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  <c r="Y164" s="6"/>
      <c r="Z164" s="6"/>
      <c r="AA164" s="6"/>
      <c r="AC164" s="6">
        <f>$B164</f>
        <v>53</v>
      </c>
      <c r="AD164" s="6"/>
      <c r="AE164" s="6"/>
      <c r="AF164" s="6"/>
      <c r="AG164" s="6"/>
      <c r="AH164" s="6"/>
      <c r="AI164" s="6"/>
      <c r="AJ164" s="6"/>
      <c r="AK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ht="15" customHeight="1" x14ac:dyDescent="0.3">
      <c r="A165" s="42">
        <v>173</v>
      </c>
      <c r="B165" s="42">
        <v>108</v>
      </c>
      <c r="C165" s="42">
        <v>45</v>
      </c>
      <c r="D165" s="42">
        <v>69</v>
      </c>
      <c r="E165" s="42">
        <v>1212</v>
      </c>
      <c r="F165" s="48">
        <v>3.1909722222222221E-2</v>
      </c>
      <c r="G165" s="41" t="s">
        <v>509</v>
      </c>
      <c r="H165" s="41" t="s">
        <v>606</v>
      </c>
      <c r="I165" s="42" t="s">
        <v>505</v>
      </c>
      <c r="J165" s="42" t="s">
        <v>32</v>
      </c>
      <c r="K165" s="42">
        <v>2</v>
      </c>
      <c r="L165" s="42" t="s">
        <v>35</v>
      </c>
      <c r="M165" s="6"/>
      <c r="N165" s="6"/>
      <c r="O165" s="6"/>
      <c r="P165" s="6">
        <f>$B165</f>
        <v>108</v>
      </c>
      <c r="Q165" s="6"/>
      <c r="R165" s="6"/>
      <c r="S165" s="6"/>
      <c r="U165" s="6"/>
      <c r="V165" s="6"/>
      <c r="W165" s="6"/>
      <c r="X165" s="6">
        <f>$D165</f>
        <v>69</v>
      </c>
      <c r="Y165" s="6"/>
      <c r="Z165" s="6"/>
      <c r="AA165" s="6"/>
      <c r="AC165" s="6"/>
      <c r="AD165" s="6"/>
      <c r="AE165" s="6"/>
      <c r="AF165" s="6"/>
      <c r="AG165" s="6"/>
      <c r="AH165" s="6"/>
      <c r="AI165" s="6"/>
      <c r="AJ165" s="6"/>
      <c r="AK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 x14ac:dyDescent="0.3">
      <c r="A166" s="42">
        <v>175</v>
      </c>
      <c r="B166" s="42">
        <v>54</v>
      </c>
      <c r="C166" s="42">
        <v>11</v>
      </c>
      <c r="D166" s="42">
        <v>31</v>
      </c>
      <c r="E166" s="42">
        <v>1780</v>
      </c>
      <c r="F166" s="48">
        <v>3.1944444444444449E-2</v>
      </c>
      <c r="G166" s="41" t="s">
        <v>417</v>
      </c>
      <c r="H166" s="41" t="s">
        <v>394</v>
      </c>
      <c r="I166" s="42" t="s">
        <v>505</v>
      </c>
      <c r="J166" s="42" t="s">
        <v>21</v>
      </c>
      <c r="K166" s="42">
        <v>3</v>
      </c>
      <c r="L166" s="42" t="s">
        <v>35</v>
      </c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  <c r="Y166" s="6"/>
      <c r="Z166" s="6"/>
      <c r="AA166" s="6"/>
      <c r="AC166" s="6"/>
      <c r="AD166" s="6"/>
      <c r="AE166" s="6"/>
      <c r="AF166" s="6">
        <f>$B166</f>
        <v>54</v>
      </c>
      <c r="AG166" s="6"/>
      <c r="AH166" s="6"/>
      <c r="AI166" s="6"/>
      <c r="AJ166" s="6"/>
      <c r="AK166" s="6"/>
      <c r="AM166" s="6"/>
      <c r="AN166" s="6"/>
      <c r="AO166" s="6"/>
      <c r="AP166" s="6">
        <f>$D166</f>
        <v>31</v>
      </c>
      <c r="AQ166" s="6"/>
      <c r="AR166" s="6"/>
      <c r="AS166" s="6"/>
      <c r="AT166" s="6"/>
      <c r="AU166" s="6"/>
    </row>
    <row r="167" spans="1:47" ht="15" customHeight="1" x14ac:dyDescent="0.3">
      <c r="A167" s="42">
        <v>177</v>
      </c>
      <c r="B167" s="42">
        <v>55</v>
      </c>
      <c r="C167" s="42">
        <v>14</v>
      </c>
      <c r="D167" s="42">
        <v>32</v>
      </c>
      <c r="E167" s="42">
        <v>1791</v>
      </c>
      <c r="F167" s="48">
        <v>3.1967592592592589E-2</v>
      </c>
      <c r="G167" s="41" t="s">
        <v>444</v>
      </c>
      <c r="H167" s="41" t="s">
        <v>193</v>
      </c>
      <c r="I167" s="42" t="s">
        <v>508</v>
      </c>
      <c r="J167" s="42" t="s">
        <v>21</v>
      </c>
      <c r="K167" s="42">
        <v>3</v>
      </c>
      <c r="L167" s="42" t="s">
        <v>35</v>
      </c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  <c r="Y167" s="6"/>
      <c r="Z167" s="6"/>
      <c r="AA167" s="6"/>
      <c r="AC167" s="6"/>
      <c r="AD167" s="6"/>
      <c r="AE167" s="6"/>
      <c r="AF167" s="6">
        <f>$B167</f>
        <v>55</v>
      </c>
      <c r="AG167" s="6"/>
      <c r="AH167" s="6"/>
      <c r="AI167" s="6"/>
      <c r="AJ167" s="6"/>
      <c r="AK167" s="6"/>
      <c r="AM167" s="6"/>
      <c r="AN167" s="6"/>
      <c r="AO167" s="6"/>
      <c r="AP167" s="6">
        <f>$D167</f>
        <v>32</v>
      </c>
      <c r="AQ167" s="6"/>
      <c r="AR167" s="6"/>
      <c r="AS167" s="6"/>
      <c r="AT167" s="6"/>
      <c r="AU167" s="6"/>
    </row>
    <row r="168" spans="1:47" ht="15" customHeight="1" x14ac:dyDescent="0.3">
      <c r="A168" s="42">
        <v>178</v>
      </c>
      <c r="B168" s="42">
        <v>109</v>
      </c>
      <c r="C168" s="42"/>
      <c r="D168" s="42"/>
      <c r="E168" s="42">
        <v>1016</v>
      </c>
      <c r="F168" s="48">
        <v>3.1990740740740743E-2</v>
      </c>
      <c r="G168" s="41" t="s">
        <v>477</v>
      </c>
      <c r="H168" s="41" t="s">
        <v>478</v>
      </c>
      <c r="I168" s="42" t="s">
        <v>93</v>
      </c>
      <c r="J168" s="42" t="s">
        <v>77</v>
      </c>
      <c r="K168" s="42">
        <v>2</v>
      </c>
      <c r="L168" s="42" t="s">
        <v>35</v>
      </c>
      <c r="M168" s="6"/>
      <c r="N168" s="6"/>
      <c r="O168" s="6"/>
      <c r="P168" s="6"/>
      <c r="Q168" s="6"/>
      <c r="R168" s="6">
        <f>$B168</f>
        <v>109</v>
      </c>
      <c r="S168" s="6"/>
      <c r="U168" s="6"/>
      <c r="V168" s="6"/>
      <c r="W168" s="6"/>
      <c r="X168" s="6"/>
      <c r="Y168" s="6"/>
      <c r="Z168" s="6"/>
      <c r="AA168" s="6"/>
      <c r="AC168" s="6"/>
      <c r="AD168" s="6"/>
      <c r="AE168" s="6"/>
      <c r="AF168" s="6"/>
      <c r="AG168" s="6"/>
      <c r="AH168" s="6"/>
      <c r="AI168" s="6"/>
      <c r="AJ168" s="6"/>
      <c r="AK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 x14ac:dyDescent="0.3">
      <c r="A169" s="42">
        <v>180</v>
      </c>
      <c r="B169" s="42">
        <v>110</v>
      </c>
      <c r="C169" s="42"/>
      <c r="D169" s="42"/>
      <c r="E169" s="42">
        <v>1409</v>
      </c>
      <c r="F169" s="48">
        <v>3.2094907407407412E-2</v>
      </c>
      <c r="G169" s="41" t="s">
        <v>714</v>
      </c>
      <c r="H169" s="41" t="s">
        <v>840</v>
      </c>
      <c r="I169" s="42" t="s">
        <v>93</v>
      </c>
      <c r="J169" s="42" t="s">
        <v>33</v>
      </c>
      <c r="K169" s="42">
        <v>2</v>
      </c>
      <c r="L169" s="42" t="s">
        <v>35</v>
      </c>
      <c r="M169" s="6"/>
      <c r="N169" s="6"/>
      <c r="O169" s="6">
        <f>$B169</f>
        <v>110</v>
      </c>
      <c r="P169" s="6"/>
      <c r="Q169" s="6"/>
      <c r="R169" s="6"/>
      <c r="S169" s="6"/>
      <c r="U169" s="6"/>
      <c r="V169" s="6"/>
      <c r="W169" s="6"/>
      <c r="X169" s="6"/>
      <c r="Y169" s="6"/>
      <c r="Z169" s="6"/>
      <c r="AA169" s="6"/>
      <c r="AC169" s="6"/>
      <c r="AD169" s="6"/>
      <c r="AE169" s="6"/>
      <c r="AF169" s="6"/>
      <c r="AG169" s="6"/>
      <c r="AH169" s="6"/>
      <c r="AI169" s="6"/>
      <c r="AJ169" s="6"/>
      <c r="AK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 x14ac:dyDescent="0.3">
      <c r="A170" s="42">
        <v>181</v>
      </c>
      <c r="B170" s="42">
        <v>111</v>
      </c>
      <c r="C170" s="42">
        <v>46</v>
      </c>
      <c r="D170" s="42">
        <v>70</v>
      </c>
      <c r="E170" s="42">
        <v>1367</v>
      </c>
      <c r="F170" s="48">
        <v>3.2175925925925927E-2</v>
      </c>
      <c r="G170" s="41" t="s">
        <v>427</v>
      </c>
      <c r="H170" s="41" t="s">
        <v>607</v>
      </c>
      <c r="I170" s="42" t="s">
        <v>505</v>
      </c>
      <c r="J170" s="42" t="s">
        <v>20</v>
      </c>
      <c r="K170" s="42">
        <v>2</v>
      </c>
      <c r="L170" s="42" t="s">
        <v>35</v>
      </c>
      <c r="M170" s="6">
        <f>$B170</f>
        <v>111</v>
      </c>
      <c r="N170" s="6"/>
      <c r="O170" s="6"/>
      <c r="P170" s="6"/>
      <c r="Q170" s="6"/>
      <c r="R170" s="6"/>
      <c r="S170" s="6"/>
      <c r="U170" s="6">
        <f>$D170</f>
        <v>70</v>
      </c>
      <c r="V170" s="6"/>
      <c r="W170" s="6"/>
      <c r="X170" s="6"/>
      <c r="Y170" s="6"/>
      <c r="Z170" s="6"/>
      <c r="AA170" s="6"/>
      <c r="AC170" s="6"/>
      <c r="AD170" s="6"/>
      <c r="AE170" s="6"/>
      <c r="AF170" s="6"/>
      <c r="AG170" s="6"/>
      <c r="AH170" s="6"/>
      <c r="AI170" s="6"/>
      <c r="AJ170" s="6"/>
      <c r="AK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ht="15" customHeight="1" x14ac:dyDescent="0.3">
      <c r="A171" s="42">
        <v>182</v>
      </c>
      <c r="B171" s="42">
        <v>56</v>
      </c>
      <c r="C171" s="42">
        <v>5</v>
      </c>
      <c r="D171" s="42">
        <v>33</v>
      </c>
      <c r="E171" s="42">
        <v>1932</v>
      </c>
      <c r="F171" s="48">
        <v>3.2199074074074074E-2</v>
      </c>
      <c r="G171" s="41" t="s">
        <v>457</v>
      </c>
      <c r="H171" s="41" t="s">
        <v>772</v>
      </c>
      <c r="I171" s="42" t="s">
        <v>532</v>
      </c>
      <c r="J171" s="42" t="s">
        <v>37</v>
      </c>
      <c r="K171" s="42">
        <v>3</v>
      </c>
      <c r="L171" s="42" t="s">
        <v>35</v>
      </c>
      <c r="M171" s="6"/>
      <c r="N171" s="6"/>
      <c r="O171" s="6"/>
      <c r="P171" s="6"/>
      <c r="Q171" s="6"/>
      <c r="R171" s="6"/>
      <c r="S171" s="6"/>
      <c r="U171" s="6"/>
      <c r="V171" s="6"/>
      <c r="W171" s="6"/>
      <c r="X171" s="6"/>
      <c r="Y171" s="6"/>
      <c r="Z171" s="6"/>
      <c r="AA171" s="6"/>
      <c r="AC171" s="6"/>
      <c r="AD171" s="6"/>
      <c r="AE171" s="6">
        <f>$B171</f>
        <v>56</v>
      </c>
      <c r="AF171" s="6"/>
      <c r="AG171" s="6"/>
      <c r="AH171" s="6"/>
      <c r="AI171" s="6"/>
      <c r="AJ171" s="6"/>
      <c r="AK171" s="6"/>
      <c r="AM171" s="6"/>
      <c r="AN171" s="6"/>
      <c r="AO171" s="6">
        <f>$D171</f>
        <v>33</v>
      </c>
      <c r="AP171" s="6"/>
      <c r="AQ171" s="6"/>
      <c r="AR171" s="6"/>
      <c r="AS171" s="6"/>
      <c r="AT171" s="6"/>
      <c r="AU171" s="6"/>
    </row>
    <row r="172" spans="1:47" ht="15" customHeight="1" x14ac:dyDescent="0.3">
      <c r="A172" s="42">
        <v>183</v>
      </c>
      <c r="B172" s="42">
        <v>57</v>
      </c>
      <c r="C172" s="42">
        <v>15</v>
      </c>
      <c r="D172" s="42">
        <v>34</v>
      </c>
      <c r="E172" s="42">
        <v>1793</v>
      </c>
      <c r="F172" s="48">
        <v>3.2210648148148148E-2</v>
      </c>
      <c r="G172" s="41" t="s">
        <v>417</v>
      </c>
      <c r="H172" s="41" t="s">
        <v>298</v>
      </c>
      <c r="I172" s="42" t="s">
        <v>508</v>
      </c>
      <c r="J172" s="42" t="s">
        <v>21</v>
      </c>
      <c r="K172" s="42">
        <v>3</v>
      </c>
      <c r="L172" s="42" t="s">
        <v>35</v>
      </c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  <c r="Y172" s="6"/>
      <c r="Z172" s="6"/>
      <c r="AA172" s="6"/>
      <c r="AC172" s="6"/>
      <c r="AD172" s="6"/>
      <c r="AE172" s="6"/>
      <c r="AF172" s="6">
        <f>$B172</f>
        <v>57</v>
      </c>
      <c r="AG172" s="6"/>
      <c r="AH172" s="6"/>
      <c r="AI172" s="6"/>
      <c r="AJ172" s="6"/>
      <c r="AK172" s="6"/>
      <c r="AM172" s="6"/>
      <c r="AN172" s="6"/>
      <c r="AO172" s="6"/>
      <c r="AP172" s="6">
        <f>$D172</f>
        <v>34</v>
      </c>
      <c r="AQ172" s="6"/>
      <c r="AR172" s="6"/>
      <c r="AS172" s="6"/>
      <c r="AT172" s="6"/>
      <c r="AU172" s="6"/>
    </row>
    <row r="173" spans="1:47" ht="15" customHeight="1" x14ac:dyDescent="0.3">
      <c r="A173" s="42">
        <v>184</v>
      </c>
      <c r="B173" s="42">
        <v>58</v>
      </c>
      <c r="C173" s="42">
        <v>12</v>
      </c>
      <c r="D173" s="42">
        <v>35</v>
      </c>
      <c r="E173" s="42">
        <v>1871</v>
      </c>
      <c r="F173" s="48">
        <v>3.2245370370370369E-2</v>
      </c>
      <c r="G173" s="41" t="s">
        <v>773</v>
      </c>
      <c r="H173" s="41" t="s">
        <v>774</v>
      </c>
      <c r="I173" s="42" t="s">
        <v>505</v>
      </c>
      <c r="J173" s="42" t="s">
        <v>22</v>
      </c>
      <c r="K173" s="42">
        <v>3</v>
      </c>
      <c r="L173" s="42" t="s">
        <v>35</v>
      </c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  <c r="Y173" s="6"/>
      <c r="Z173" s="6"/>
      <c r="AA173" s="6"/>
      <c r="AC173" s="6"/>
      <c r="AD173" s="6"/>
      <c r="AE173" s="6"/>
      <c r="AF173" s="6"/>
      <c r="AG173" s="6"/>
      <c r="AH173" s="6"/>
      <c r="AI173" s="6"/>
      <c r="AJ173" s="6"/>
      <c r="AK173" s="6">
        <f>$B173</f>
        <v>58</v>
      </c>
      <c r="AM173" s="6"/>
      <c r="AN173" s="6"/>
      <c r="AO173" s="6"/>
      <c r="AP173" s="6"/>
      <c r="AQ173" s="6"/>
      <c r="AR173" s="6"/>
      <c r="AS173" s="6"/>
      <c r="AT173" s="6"/>
      <c r="AU173" s="6">
        <f>$D173</f>
        <v>35</v>
      </c>
    </row>
    <row r="174" spans="1:47" ht="15" customHeight="1" x14ac:dyDescent="0.3">
      <c r="A174" s="42">
        <v>185</v>
      </c>
      <c r="B174" s="42">
        <v>112</v>
      </c>
      <c r="C174" s="42">
        <v>9</v>
      </c>
      <c r="D174" s="42">
        <v>71</v>
      </c>
      <c r="E174" s="42">
        <v>1092</v>
      </c>
      <c r="F174" s="48">
        <v>3.2245370370370369E-2</v>
      </c>
      <c r="G174" s="41" t="s">
        <v>494</v>
      </c>
      <c r="H174" s="41" t="s">
        <v>608</v>
      </c>
      <c r="I174" s="42" t="s">
        <v>532</v>
      </c>
      <c r="J174" s="42" t="s">
        <v>76</v>
      </c>
      <c r="K174" s="42">
        <v>2</v>
      </c>
      <c r="L174" s="42" t="s">
        <v>35</v>
      </c>
      <c r="M174" s="6"/>
      <c r="N174" s="6">
        <f>$B174</f>
        <v>112</v>
      </c>
      <c r="O174" s="6"/>
      <c r="P174" s="6"/>
      <c r="Q174" s="6"/>
      <c r="R174" s="6"/>
      <c r="S174" s="6"/>
      <c r="U174" s="6"/>
      <c r="V174" s="6">
        <f>$D174</f>
        <v>71</v>
      </c>
      <c r="W174" s="6"/>
      <c r="X174" s="6"/>
      <c r="Y174" s="6"/>
      <c r="Z174" s="6"/>
      <c r="AA174" s="6"/>
      <c r="AC174" s="6"/>
      <c r="AD174" s="6"/>
      <c r="AE174" s="6"/>
      <c r="AF174" s="6"/>
      <c r="AG174" s="6"/>
      <c r="AH174" s="6"/>
      <c r="AI174" s="6"/>
      <c r="AJ174" s="6"/>
      <c r="AK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 x14ac:dyDescent="0.3">
      <c r="A175" s="42">
        <v>186</v>
      </c>
      <c r="B175" s="42">
        <v>59</v>
      </c>
      <c r="C175" s="42">
        <v>6</v>
      </c>
      <c r="D175" s="42">
        <v>36</v>
      </c>
      <c r="E175" s="42">
        <v>1572</v>
      </c>
      <c r="F175" s="48">
        <v>3.2303240740740737E-2</v>
      </c>
      <c r="G175" s="41" t="s">
        <v>775</v>
      </c>
      <c r="H175" s="41" t="s">
        <v>776</v>
      </c>
      <c r="I175" s="42" t="s">
        <v>532</v>
      </c>
      <c r="J175" s="42" t="s">
        <v>30</v>
      </c>
      <c r="K175" s="42">
        <v>3</v>
      </c>
      <c r="L175" s="42" t="s">
        <v>35</v>
      </c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  <c r="Y175" s="6"/>
      <c r="Z175" s="6"/>
      <c r="AA175" s="6"/>
      <c r="AC175" s="6">
        <f>$B175</f>
        <v>59</v>
      </c>
      <c r="AD175" s="6"/>
      <c r="AE175" s="6"/>
      <c r="AF175" s="6"/>
      <c r="AG175" s="6"/>
      <c r="AH175" s="6"/>
      <c r="AI175" s="6"/>
      <c r="AJ175" s="6"/>
      <c r="AK175" s="6"/>
      <c r="AM175" s="6">
        <f>$D175</f>
        <v>36</v>
      </c>
      <c r="AN175" s="6"/>
      <c r="AO175" s="6"/>
      <c r="AP175" s="6"/>
      <c r="AQ175" s="6"/>
      <c r="AR175" s="6"/>
      <c r="AS175" s="6"/>
      <c r="AT175" s="6"/>
      <c r="AU175" s="6"/>
    </row>
    <row r="176" spans="1:47" ht="15" customHeight="1" x14ac:dyDescent="0.3">
      <c r="A176" s="42">
        <v>189</v>
      </c>
      <c r="B176" s="42">
        <v>60</v>
      </c>
      <c r="C176" s="42">
        <v>16</v>
      </c>
      <c r="D176" s="42">
        <v>37</v>
      </c>
      <c r="E176" s="42">
        <v>1614</v>
      </c>
      <c r="F176" s="48">
        <v>3.2418981481481479E-2</v>
      </c>
      <c r="G176" s="41" t="s">
        <v>777</v>
      </c>
      <c r="H176" s="41" t="s">
        <v>778</v>
      </c>
      <c r="I176" s="42" t="s">
        <v>508</v>
      </c>
      <c r="J176" s="42" t="s">
        <v>30</v>
      </c>
      <c r="K176" s="42">
        <v>3</v>
      </c>
      <c r="L176" s="42" t="s">
        <v>35</v>
      </c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  <c r="Y176" s="6"/>
      <c r="Z176" s="6"/>
      <c r="AA176" s="6"/>
      <c r="AC176" s="6">
        <f>$B176</f>
        <v>60</v>
      </c>
      <c r="AD176" s="6"/>
      <c r="AE176" s="6"/>
      <c r="AF176" s="6"/>
      <c r="AG176" s="6"/>
      <c r="AH176" s="6"/>
      <c r="AI176" s="6"/>
      <c r="AJ176" s="6"/>
      <c r="AK176" s="6"/>
      <c r="AM176" s="6">
        <f>$D176</f>
        <v>37</v>
      </c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 x14ac:dyDescent="0.3">
      <c r="A177" s="42">
        <v>190</v>
      </c>
      <c r="B177" s="42">
        <v>113</v>
      </c>
      <c r="C177" s="42">
        <v>47</v>
      </c>
      <c r="D177" s="42">
        <v>72</v>
      </c>
      <c r="E177" s="42">
        <v>1462</v>
      </c>
      <c r="F177" s="48">
        <v>3.2476851851851847E-2</v>
      </c>
      <c r="G177" s="41" t="s">
        <v>284</v>
      </c>
      <c r="H177" s="41" t="s">
        <v>609</v>
      </c>
      <c r="I177" s="42" t="s">
        <v>505</v>
      </c>
      <c r="J177" s="42" t="s">
        <v>27</v>
      </c>
      <c r="K177" s="42">
        <v>2</v>
      </c>
      <c r="L177" s="42" t="s">
        <v>35</v>
      </c>
      <c r="M177" s="6"/>
      <c r="N177" s="6"/>
      <c r="O177" s="6"/>
      <c r="P177" s="6"/>
      <c r="Q177" s="6">
        <f>$B177</f>
        <v>113</v>
      </c>
      <c r="R177" s="6"/>
      <c r="S177" s="6"/>
      <c r="U177" s="6"/>
      <c r="V177" s="6"/>
      <c r="W177" s="6"/>
      <c r="X177" s="6"/>
      <c r="Y177" s="6">
        <f>$D177</f>
        <v>72</v>
      </c>
      <c r="Z177" s="6"/>
      <c r="AA177" s="6"/>
      <c r="AC177" s="6"/>
      <c r="AD177" s="6"/>
      <c r="AE177" s="6"/>
      <c r="AF177" s="6"/>
      <c r="AG177" s="6"/>
      <c r="AH177" s="6"/>
      <c r="AI177" s="6"/>
      <c r="AJ177" s="6"/>
      <c r="AK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5" customHeight="1" x14ac:dyDescent="0.3">
      <c r="A178" s="42">
        <v>191</v>
      </c>
      <c r="B178" s="42">
        <v>61</v>
      </c>
      <c r="C178" s="42">
        <v>17</v>
      </c>
      <c r="D178" s="42">
        <v>38</v>
      </c>
      <c r="E178" s="42">
        <v>1815</v>
      </c>
      <c r="F178" s="48">
        <v>3.2499999999999994E-2</v>
      </c>
      <c r="G178" s="41" t="s">
        <v>779</v>
      </c>
      <c r="H178" s="41" t="s">
        <v>780</v>
      </c>
      <c r="I178" s="42" t="s">
        <v>508</v>
      </c>
      <c r="J178" s="42" t="s">
        <v>18</v>
      </c>
      <c r="K178" s="42">
        <v>3</v>
      </c>
      <c r="L178" s="42" t="s">
        <v>35</v>
      </c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  <c r="Y178" s="6"/>
      <c r="Z178" s="6"/>
      <c r="AA178" s="6"/>
      <c r="AC178" s="6"/>
      <c r="AD178" s="6">
        <f>$B178</f>
        <v>61</v>
      </c>
      <c r="AE178" s="6"/>
      <c r="AF178" s="6"/>
      <c r="AG178" s="6"/>
      <c r="AH178" s="6"/>
      <c r="AI178" s="6"/>
      <c r="AJ178" s="6"/>
      <c r="AK178" s="6"/>
      <c r="AM178" s="6"/>
      <c r="AN178" s="6">
        <f>$D178</f>
        <v>38</v>
      </c>
      <c r="AO178" s="6"/>
      <c r="AP178" s="6"/>
      <c r="AQ178" s="6"/>
      <c r="AR178" s="6"/>
      <c r="AS178" s="6"/>
      <c r="AT178" s="6"/>
      <c r="AU178" s="6"/>
    </row>
    <row r="179" spans="1:47" ht="15" customHeight="1" x14ac:dyDescent="0.3">
      <c r="A179" s="42">
        <v>192</v>
      </c>
      <c r="B179" s="42">
        <v>114</v>
      </c>
      <c r="C179" s="42"/>
      <c r="D179" s="42"/>
      <c r="E179" s="42">
        <v>1383</v>
      </c>
      <c r="F179" s="48">
        <v>3.2546296296296295E-2</v>
      </c>
      <c r="G179" s="41" t="s">
        <v>457</v>
      </c>
      <c r="H179" s="41" t="s">
        <v>479</v>
      </c>
      <c r="I179" s="42" t="s">
        <v>93</v>
      </c>
      <c r="J179" s="42" t="s">
        <v>33</v>
      </c>
      <c r="K179" s="42">
        <v>2</v>
      </c>
      <c r="L179" s="42" t="s">
        <v>35</v>
      </c>
      <c r="M179" s="6"/>
      <c r="N179" s="6"/>
      <c r="O179" s="6">
        <f>$B179</f>
        <v>114</v>
      </c>
      <c r="P179" s="6"/>
      <c r="Q179" s="6"/>
      <c r="R179" s="6"/>
      <c r="S179" s="6"/>
      <c r="U179" s="6"/>
      <c r="V179" s="6"/>
      <c r="W179" s="6"/>
      <c r="X179" s="6"/>
      <c r="Y179" s="6"/>
      <c r="Z179" s="6"/>
      <c r="AA179" s="6"/>
      <c r="AC179" s="6"/>
      <c r="AD179" s="6"/>
      <c r="AE179" s="6"/>
      <c r="AF179" s="6"/>
      <c r="AG179" s="6"/>
      <c r="AH179" s="6"/>
      <c r="AI179" s="6"/>
      <c r="AJ179" s="6"/>
      <c r="AK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 x14ac:dyDescent="0.3">
      <c r="A180" s="42">
        <v>194</v>
      </c>
      <c r="B180" s="42">
        <v>115</v>
      </c>
      <c r="C180" s="42">
        <v>48</v>
      </c>
      <c r="D180" s="42">
        <v>73</v>
      </c>
      <c r="E180" s="42">
        <v>1397</v>
      </c>
      <c r="F180" s="48">
        <v>3.2650462962962964E-2</v>
      </c>
      <c r="G180" s="41" t="s">
        <v>419</v>
      </c>
      <c r="H180" s="41" t="s">
        <v>610</v>
      </c>
      <c r="I180" s="42" t="s">
        <v>505</v>
      </c>
      <c r="J180" s="42" t="s">
        <v>33</v>
      </c>
      <c r="K180" s="42">
        <v>2</v>
      </c>
      <c r="L180" s="42" t="s">
        <v>35</v>
      </c>
      <c r="M180" s="6"/>
      <c r="N180" s="6"/>
      <c r="O180" s="6">
        <f>$B180</f>
        <v>115</v>
      </c>
      <c r="P180" s="6"/>
      <c r="Q180" s="6"/>
      <c r="R180" s="6"/>
      <c r="S180" s="6"/>
      <c r="U180" s="6"/>
      <c r="V180" s="6"/>
      <c r="W180" s="6">
        <f>$D180</f>
        <v>73</v>
      </c>
      <c r="X180" s="6"/>
      <c r="Y180" s="6"/>
      <c r="Z180" s="6"/>
      <c r="AA180" s="6"/>
      <c r="AC180" s="6"/>
      <c r="AD180" s="6"/>
      <c r="AE180" s="6"/>
      <c r="AF180" s="6"/>
      <c r="AG180" s="6"/>
      <c r="AH180" s="6"/>
      <c r="AI180" s="6"/>
      <c r="AJ180" s="6"/>
      <c r="AK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 x14ac:dyDescent="0.3">
      <c r="A181" s="42">
        <v>195</v>
      </c>
      <c r="B181" s="42">
        <v>62</v>
      </c>
      <c r="C181" s="42"/>
      <c r="D181" s="42"/>
      <c r="E181" s="42">
        <v>2037</v>
      </c>
      <c r="F181" s="48">
        <v>3.2719907407407406E-2</v>
      </c>
      <c r="G181" s="41" t="s">
        <v>421</v>
      </c>
      <c r="H181" s="41" t="s">
        <v>728</v>
      </c>
      <c r="I181" s="42" t="s">
        <v>93</v>
      </c>
      <c r="J181" s="42" t="s">
        <v>23</v>
      </c>
      <c r="K181" s="42">
        <v>3</v>
      </c>
      <c r="L181" s="42" t="s">
        <v>35</v>
      </c>
      <c r="M181" s="6"/>
      <c r="N181" s="6"/>
      <c r="O181" s="6"/>
      <c r="P181" s="6"/>
      <c r="Q181" s="6"/>
      <c r="R181" s="6"/>
      <c r="S181" s="6"/>
      <c r="U181" s="6"/>
      <c r="V181" s="6"/>
      <c r="W181" s="6"/>
      <c r="X181" s="6"/>
      <c r="Y181" s="6"/>
      <c r="Z181" s="6"/>
      <c r="AA181" s="6"/>
      <c r="AC181" s="6"/>
      <c r="AD181" s="6"/>
      <c r="AE181" s="6"/>
      <c r="AF181" s="6"/>
      <c r="AG181" s="6"/>
      <c r="AH181" s="6"/>
      <c r="AI181" s="6">
        <f>$B181</f>
        <v>62</v>
      </c>
      <c r="AJ181" s="6"/>
      <c r="AK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 x14ac:dyDescent="0.3">
      <c r="A182" s="42">
        <v>197</v>
      </c>
      <c r="B182" s="42">
        <v>116</v>
      </c>
      <c r="C182" s="42">
        <v>17</v>
      </c>
      <c r="D182" s="42">
        <v>74</v>
      </c>
      <c r="E182" s="42">
        <v>1532</v>
      </c>
      <c r="F182" s="48">
        <v>3.2789351851851854E-2</v>
      </c>
      <c r="G182" s="41" t="s">
        <v>611</v>
      </c>
      <c r="H182" s="41" t="s">
        <v>612</v>
      </c>
      <c r="I182" s="42" t="s">
        <v>508</v>
      </c>
      <c r="J182" s="42" t="s">
        <v>27</v>
      </c>
      <c r="K182" s="42">
        <v>2</v>
      </c>
      <c r="L182" s="42" t="s">
        <v>35</v>
      </c>
      <c r="M182" s="6"/>
      <c r="N182" s="6"/>
      <c r="O182" s="6"/>
      <c r="P182" s="6"/>
      <c r="Q182" s="6">
        <f>$B182</f>
        <v>116</v>
      </c>
      <c r="R182" s="6"/>
      <c r="S182" s="6"/>
      <c r="U182" s="6"/>
      <c r="V182" s="6"/>
      <c r="W182" s="6"/>
      <c r="X182" s="6"/>
      <c r="Y182" s="6">
        <f>$D182</f>
        <v>74</v>
      </c>
      <c r="Z182" s="6"/>
      <c r="AA182" s="6"/>
      <c r="AC182" s="6"/>
      <c r="AD182" s="6"/>
      <c r="AE182" s="6"/>
      <c r="AF182" s="6"/>
      <c r="AG182" s="6"/>
      <c r="AH182" s="6"/>
      <c r="AI182" s="6"/>
      <c r="AJ182" s="6"/>
      <c r="AK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5" customHeight="1" x14ac:dyDescent="0.3">
      <c r="A183" s="42">
        <v>200</v>
      </c>
      <c r="B183" s="42">
        <v>117</v>
      </c>
      <c r="C183" s="42">
        <v>49</v>
      </c>
      <c r="D183" s="42">
        <v>75</v>
      </c>
      <c r="E183" s="42">
        <v>1390</v>
      </c>
      <c r="F183" s="48">
        <v>3.2997685185185185E-2</v>
      </c>
      <c r="G183" s="41" t="s">
        <v>613</v>
      </c>
      <c r="H183" s="41" t="s">
        <v>229</v>
      </c>
      <c r="I183" s="42" t="s">
        <v>505</v>
      </c>
      <c r="J183" s="42" t="s">
        <v>33</v>
      </c>
      <c r="K183" s="42">
        <v>2</v>
      </c>
      <c r="L183" s="42" t="s">
        <v>35</v>
      </c>
      <c r="M183" s="6"/>
      <c r="N183" s="6"/>
      <c r="O183" s="6">
        <f>$B183</f>
        <v>117</v>
      </c>
      <c r="P183" s="6"/>
      <c r="Q183" s="6"/>
      <c r="R183" s="6"/>
      <c r="S183" s="6"/>
      <c r="U183" s="6"/>
      <c r="V183" s="6"/>
      <c r="W183" s="6">
        <f>$D183</f>
        <v>75</v>
      </c>
      <c r="X183" s="6"/>
      <c r="Y183" s="6"/>
      <c r="Z183" s="6"/>
      <c r="AA183" s="6"/>
      <c r="AC183" s="6"/>
      <c r="AD183" s="6"/>
      <c r="AE183" s="6"/>
      <c r="AF183" s="6"/>
      <c r="AG183" s="6"/>
      <c r="AH183" s="6"/>
      <c r="AI183" s="6"/>
      <c r="AJ183" s="6"/>
      <c r="AK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ht="15" customHeight="1" x14ac:dyDescent="0.3">
      <c r="A184" s="42">
        <v>201</v>
      </c>
      <c r="B184" s="42">
        <v>63</v>
      </c>
      <c r="C184" s="42">
        <v>13</v>
      </c>
      <c r="D184" s="42">
        <v>39</v>
      </c>
      <c r="E184" s="42">
        <v>2044</v>
      </c>
      <c r="F184" s="48">
        <v>3.3009259259259259E-2</v>
      </c>
      <c r="G184" s="41" t="s">
        <v>781</v>
      </c>
      <c r="H184" s="41" t="s">
        <v>782</v>
      </c>
      <c r="I184" s="42" t="s">
        <v>505</v>
      </c>
      <c r="J184" s="42" t="s">
        <v>23</v>
      </c>
      <c r="K184" s="42">
        <v>3</v>
      </c>
      <c r="L184" s="42" t="s">
        <v>35</v>
      </c>
      <c r="M184" s="6"/>
      <c r="N184" s="6"/>
      <c r="O184" s="6"/>
      <c r="P184" s="6"/>
      <c r="Q184" s="6"/>
      <c r="R184" s="6"/>
      <c r="S184" s="6"/>
      <c r="U184" s="6"/>
      <c r="V184" s="6"/>
      <c r="W184" s="6"/>
      <c r="X184" s="6"/>
      <c r="Y184" s="6"/>
      <c r="Z184" s="6"/>
      <c r="AA184" s="6"/>
      <c r="AC184" s="6"/>
      <c r="AD184" s="6"/>
      <c r="AE184" s="6"/>
      <c r="AF184" s="6"/>
      <c r="AG184" s="6"/>
      <c r="AH184" s="6"/>
      <c r="AI184" s="6">
        <f>$B184</f>
        <v>63</v>
      </c>
      <c r="AJ184" s="6"/>
      <c r="AK184" s="6"/>
      <c r="AM184" s="6"/>
      <c r="AN184" s="6"/>
      <c r="AO184" s="6"/>
      <c r="AP184" s="6"/>
      <c r="AQ184" s="6"/>
      <c r="AR184" s="6"/>
      <c r="AS184" s="6">
        <f>$D184</f>
        <v>39</v>
      </c>
      <c r="AT184" s="6"/>
      <c r="AU184" s="6"/>
    </row>
    <row r="185" spans="1:47" ht="15" customHeight="1" x14ac:dyDescent="0.3">
      <c r="A185" s="42">
        <v>202</v>
      </c>
      <c r="B185" s="42">
        <v>118</v>
      </c>
      <c r="C185" s="42"/>
      <c r="D185" s="42"/>
      <c r="E185" s="42">
        <v>1107</v>
      </c>
      <c r="F185" s="48">
        <v>3.3032407407407406E-2</v>
      </c>
      <c r="G185" s="41" t="s">
        <v>480</v>
      </c>
      <c r="H185" s="41" t="s">
        <v>481</v>
      </c>
      <c r="I185" s="42" t="s">
        <v>93</v>
      </c>
      <c r="J185" s="42" t="s">
        <v>76</v>
      </c>
      <c r="K185" s="42">
        <v>2</v>
      </c>
      <c r="L185" s="42" t="s">
        <v>35</v>
      </c>
      <c r="M185" s="6"/>
      <c r="N185" s="6">
        <f>$B185</f>
        <v>118</v>
      </c>
      <c r="O185" s="6"/>
      <c r="P185" s="6"/>
      <c r="Q185" s="6"/>
      <c r="R185" s="6"/>
      <c r="S185" s="6"/>
      <c r="U185" s="6"/>
      <c r="V185" s="6"/>
      <c r="W185" s="6"/>
      <c r="X185" s="6"/>
      <c r="Y185" s="6"/>
      <c r="Z185" s="6"/>
      <c r="AA185" s="6"/>
      <c r="AC185" s="6"/>
      <c r="AD185" s="6"/>
      <c r="AE185" s="6"/>
      <c r="AF185" s="6"/>
      <c r="AG185" s="6"/>
      <c r="AH185" s="6"/>
      <c r="AI185" s="6"/>
      <c r="AJ185" s="6"/>
      <c r="AK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5" customHeight="1" x14ac:dyDescent="0.3">
      <c r="A186" s="42">
        <v>203</v>
      </c>
      <c r="B186" s="42">
        <v>64</v>
      </c>
      <c r="C186" s="42"/>
      <c r="D186" s="42"/>
      <c r="E186" s="42">
        <v>2042</v>
      </c>
      <c r="F186" s="48">
        <v>3.3043981481481487E-2</v>
      </c>
      <c r="G186" s="41" t="s">
        <v>729</v>
      </c>
      <c r="H186" s="41" t="s">
        <v>545</v>
      </c>
      <c r="I186" s="42" t="s">
        <v>93</v>
      </c>
      <c r="J186" s="42" t="s">
        <v>23</v>
      </c>
      <c r="K186" s="42">
        <v>3</v>
      </c>
      <c r="L186" s="42" t="s">
        <v>35</v>
      </c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  <c r="Y186" s="6"/>
      <c r="Z186" s="6"/>
      <c r="AA186" s="6"/>
      <c r="AC186" s="6"/>
      <c r="AD186" s="6"/>
      <c r="AE186" s="6"/>
      <c r="AF186" s="6"/>
      <c r="AG186" s="6"/>
      <c r="AH186" s="6"/>
      <c r="AI186" s="6">
        <f>$B186</f>
        <v>64</v>
      </c>
      <c r="AJ186" s="6"/>
      <c r="AK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5" customHeight="1" x14ac:dyDescent="0.3">
      <c r="A187" s="42">
        <v>205</v>
      </c>
      <c r="B187" s="42">
        <v>65</v>
      </c>
      <c r="C187" s="42">
        <v>18</v>
      </c>
      <c r="D187" s="42">
        <v>40</v>
      </c>
      <c r="E187" s="42">
        <v>1950</v>
      </c>
      <c r="F187" s="48">
        <v>3.3101851851851848E-2</v>
      </c>
      <c r="G187" s="41" t="s">
        <v>601</v>
      </c>
      <c r="H187" s="41" t="s">
        <v>344</v>
      </c>
      <c r="I187" s="42" t="s">
        <v>508</v>
      </c>
      <c r="J187" s="42" t="s">
        <v>37</v>
      </c>
      <c r="K187" s="42">
        <v>3</v>
      </c>
      <c r="L187" s="42" t="s">
        <v>35</v>
      </c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  <c r="Y187" s="6"/>
      <c r="Z187" s="6"/>
      <c r="AA187" s="6"/>
      <c r="AC187" s="6"/>
      <c r="AD187" s="6"/>
      <c r="AE187" s="6">
        <f>$B187</f>
        <v>65</v>
      </c>
      <c r="AF187" s="6"/>
      <c r="AG187" s="6"/>
      <c r="AH187" s="6"/>
      <c r="AI187" s="6"/>
      <c r="AJ187" s="6"/>
      <c r="AK187" s="6"/>
      <c r="AM187" s="6"/>
      <c r="AN187" s="6"/>
      <c r="AO187" s="6">
        <f>$D187</f>
        <v>40</v>
      </c>
      <c r="AP187" s="6"/>
      <c r="AQ187" s="6"/>
      <c r="AR187" s="6"/>
      <c r="AS187" s="6"/>
      <c r="AT187" s="6"/>
      <c r="AU187" s="6"/>
    </row>
    <row r="188" spans="1:47" ht="15" customHeight="1" x14ac:dyDescent="0.3">
      <c r="A188" s="42">
        <v>206</v>
      </c>
      <c r="B188" s="42">
        <v>119</v>
      </c>
      <c r="C188" s="42">
        <v>10</v>
      </c>
      <c r="D188" s="42">
        <v>76</v>
      </c>
      <c r="E188" s="42">
        <v>911</v>
      </c>
      <c r="F188" s="48">
        <v>3.3125000000000002E-2</v>
      </c>
      <c r="G188" s="41" t="s">
        <v>386</v>
      </c>
      <c r="H188" s="41" t="s">
        <v>238</v>
      </c>
      <c r="I188" s="42" t="s">
        <v>532</v>
      </c>
      <c r="J188" s="42" t="s">
        <v>36</v>
      </c>
      <c r="K188" s="42">
        <v>2</v>
      </c>
      <c r="L188" s="42" t="s">
        <v>35</v>
      </c>
      <c r="M188" s="6"/>
      <c r="N188" s="6"/>
      <c r="O188" s="6"/>
      <c r="P188" s="6"/>
      <c r="Q188" s="6"/>
      <c r="R188" s="6"/>
      <c r="S188" s="6">
        <f>$B188</f>
        <v>119</v>
      </c>
      <c r="U188" s="6"/>
      <c r="V188" s="6"/>
      <c r="W188" s="6"/>
      <c r="X188" s="6"/>
      <c r="Y188" s="6"/>
      <c r="Z188" s="6"/>
      <c r="AA188" s="6">
        <f>$D188</f>
        <v>76</v>
      </c>
      <c r="AC188" s="6"/>
      <c r="AD188" s="6"/>
      <c r="AE188" s="6"/>
      <c r="AF188" s="6"/>
      <c r="AG188" s="6"/>
      <c r="AH188" s="6"/>
      <c r="AI188" s="6"/>
      <c r="AJ188" s="6"/>
      <c r="AK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ht="15" customHeight="1" x14ac:dyDescent="0.3">
      <c r="A189" s="42">
        <v>208</v>
      </c>
      <c r="B189" s="42">
        <v>120</v>
      </c>
      <c r="C189" s="42">
        <v>50</v>
      </c>
      <c r="D189" s="42">
        <v>77</v>
      </c>
      <c r="E189" s="42">
        <v>982</v>
      </c>
      <c r="F189" s="48">
        <v>3.3148148148148149E-2</v>
      </c>
      <c r="G189" s="41" t="s">
        <v>327</v>
      </c>
      <c r="H189" s="41" t="s">
        <v>614</v>
      </c>
      <c r="I189" s="42" t="s">
        <v>505</v>
      </c>
      <c r="J189" s="42" t="s">
        <v>77</v>
      </c>
      <c r="K189" s="42">
        <v>2</v>
      </c>
      <c r="L189" s="42" t="s">
        <v>35</v>
      </c>
      <c r="M189" s="6"/>
      <c r="N189" s="6"/>
      <c r="O189" s="6"/>
      <c r="P189" s="6"/>
      <c r="Q189" s="6"/>
      <c r="R189" s="6">
        <f>$B189</f>
        <v>120</v>
      </c>
      <c r="S189" s="6"/>
      <c r="U189" s="6"/>
      <c r="V189" s="6"/>
      <c r="W189" s="6"/>
      <c r="X189" s="6"/>
      <c r="Y189" s="6"/>
      <c r="Z189" s="6">
        <f>$D189</f>
        <v>77</v>
      </c>
      <c r="AA189" s="6"/>
      <c r="AC189" s="6"/>
      <c r="AD189" s="6"/>
      <c r="AE189" s="6"/>
      <c r="AF189" s="6"/>
      <c r="AG189" s="6"/>
      <c r="AH189" s="6"/>
      <c r="AI189" s="6"/>
      <c r="AJ189" s="6"/>
      <c r="AK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 x14ac:dyDescent="0.3">
      <c r="A190" s="42">
        <v>209</v>
      </c>
      <c r="B190" s="42">
        <v>121</v>
      </c>
      <c r="C190" s="42">
        <v>51</v>
      </c>
      <c r="D190" s="42">
        <v>78</v>
      </c>
      <c r="E190" s="42">
        <v>1394</v>
      </c>
      <c r="F190" s="48">
        <v>3.318287037037037E-2</v>
      </c>
      <c r="G190" s="41" t="s">
        <v>615</v>
      </c>
      <c r="H190" s="41" t="s">
        <v>560</v>
      </c>
      <c r="I190" s="42" t="s">
        <v>505</v>
      </c>
      <c r="J190" s="42" t="s">
        <v>33</v>
      </c>
      <c r="K190" s="42">
        <v>2</v>
      </c>
      <c r="L190" s="42" t="s">
        <v>35</v>
      </c>
      <c r="M190" s="6"/>
      <c r="N190" s="6"/>
      <c r="O190" s="6">
        <f>$B190</f>
        <v>121</v>
      </c>
      <c r="P190" s="6"/>
      <c r="Q190" s="6"/>
      <c r="R190" s="6"/>
      <c r="S190" s="6"/>
      <c r="U190" s="6"/>
      <c r="V190" s="6"/>
      <c r="W190" s="6">
        <f>$D190</f>
        <v>78</v>
      </c>
      <c r="X190" s="6"/>
      <c r="Y190" s="6"/>
      <c r="Z190" s="6"/>
      <c r="AA190" s="6"/>
      <c r="AC190" s="6"/>
      <c r="AD190" s="6"/>
      <c r="AE190" s="6"/>
      <c r="AF190" s="6"/>
      <c r="AG190" s="6"/>
      <c r="AH190" s="6"/>
      <c r="AI190" s="6"/>
      <c r="AJ190" s="6"/>
      <c r="AK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 x14ac:dyDescent="0.3">
      <c r="A191" s="42">
        <v>211</v>
      </c>
      <c r="B191" s="42">
        <v>66</v>
      </c>
      <c r="C191" s="42">
        <v>19</v>
      </c>
      <c r="D191" s="42">
        <v>41</v>
      </c>
      <c r="E191" s="42">
        <v>1926</v>
      </c>
      <c r="F191" s="48">
        <v>3.3310185185185186E-2</v>
      </c>
      <c r="G191" s="41" t="s">
        <v>544</v>
      </c>
      <c r="H191" s="41" t="s">
        <v>783</v>
      </c>
      <c r="I191" s="42" t="s">
        <v>508</v>
      </c>
      <c r="J191" s="42" t="s">
        <v>37</v>
      </c>
      <c r="K191" s="42">
        <v>3</v>
      </c>
      <c r="L191" s="42" t="s">
        <v>35</v>
      </c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  <c r="Y191" s="6"/>
      <c r="Z191" s="6"/>
      <c r="AA191" s="6"/>
      <c r="AC191" s="6"/>
      <c r="AD191" s="6"/>
      <c r="AE191" s="6">
        <f>$B191</f>
        <v>66</v>
      </c>
      <c r="AF191" s="6"/>
      <c r="AG191" s="6"/>
      <c r="AH191" s="6"/>
      <c r="AI191" s="6"/>
      <c r="AJ191" s="6"/>
      <c r="AK191" s="6"/>
      <c r="AM191" s="6"/>
      <c r="AN191" s="6"/>
      <c r="AO191" s="6">
        <f>$D191</f>
        <v>41</v>
      </c>
      <c r="AP191" s="6"/>
      <c r="AQ191" s="6"/>
      <c r="AR191" s="6"/>
      <c r="AS191" s="6"/>
      <c r="AT191" s="6"/>
      <c r="AU191" s="6"/>
    </row>
    <row r="192" spans="1:47" ht="15" customHeight="1" x14ac:dyDescent="0.3">
      <c r="A192" s="42">
        <v>212</v>
      </c>
      <c r="B192" s="42">
        <v>67</v>
      </c>
      <c r="C192" s="42">
        <v>7</v>
      </c>
      <c r="D192" s="42">
        <v>42</v>
      </c>
      <c r="E192" s="42">
        <v>1726</v>
      </c>
      <c r="F192" s="48">
        <v>3.3321759259259259E-2</v>
      </c>
      <c r="G192" s="41" t="s">
        <v>494</v>
      </c>
      <c r="H192" s="41" t="s">
        <v>784</v>
      </c>
      <c r="I192" s="42" t="s">
        <v>532</v>
      </c>
      <c r="J192" s="42" t="s">
        <v>25</v>
      </c>
      <c r="K192" s="42">
        <v>3</v>
      </c>
      <c r="L192" s="42" t="s">
        <v>35</v>
      </c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  <c r="Y192" s="6"/>
      <c r="Z192" s="6"/>
      <c r="AA192" s="6"/>
      <c r="AC192" s="6"/>
      <c r="AD192" s="6"/>
      <c r="AE192" s="6"/>
      <c r="AF192" s="6"/>
      <c r="AG192" s="6"/>
      <c r="AH192" s="6"/>
      <c r="AI192" s="6"/>
      <c r="AJ192" s="6">
        <f>$B192</f>
        <v>67</v>
      </c>
      <c r="AK192" s="6"/>
      <c r="AM192" s="6"/>
      <c r="AN192" s="6"/>
      <c r="AO192" s="6"/>
      <c r="AP192" s="6"/>
      <c r="AQ192" s="6"/>
      <c r="AR192" s="6"/>
      <c r="AS192" s="6"/>
      <c r="AT192" s="6">
        <f>$D192</f>
        <v>42</v>
      </c>
      <c r="AU192" s="6"/>
    </row>
    <row r="193" spans="1:47" ht="15" customHeight="1" x14ac:dyDescent="0.3">
      <c r="A193" s="42">
        <v>213</v>
      </c>
      <c r="B193" s="42">
        <v>68</v>
      </c>
      <c r="C193" s="42">
        <v>14</v>
      </c>
      <c r="D193" s="42">
        <v>43</v>
      </c>
      <c r="E193" s="42">
        <v>1919</v>
      </c>
      <c r="F193" s="48">
        <v>3.3333333333333333E-2</v>
      </c>
      <c r="G193" s="41" t="s">
        <v>785</v>
      </c>
      <c r="H193" s="41" t="s">
        <v>786</v>
      </c>
      <c r="I193" s="42" t="s">
        <v>505</v>
      </c>
      <c r="J193" s="42" t="s">
        <v>37</v>
      </c>
      <c r="K193" s="42">
        <v>3</v>
      </c>
      <c r="L193" s="42" t="s">
        <v>35</v>
      </c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  <c r="Y193" s="6"/>
      <c r="Z193" s="6"/>
      <c r="AA193" s="6"/>
      <c r="AC193" s="6"/>
      <c r="AD193" s="6"/>
      <c r="AE193" s="6">
        <f>$B193</f>
        <v>68</v>
      </c>
      <c r="AF193" s="6"/>
      <c r="AG193" s="6"/>
      <c r="AH193" s="6"/>
      <c r="AI193" s="6"/>
      <c r="AJ193" s="6"/>
      <c r="AK193" s="6"/>
      <c r="AM193" s="6"/>
      <c r="AN193" s="6"/>
      <c r="AO193" s="6">
        <f>$D193</f>
        <v>43</v>
      </c>
      <c r="AP193" s="6"/>
      <c r="AQ193" s="6"/>
      <c r="AR193" s="6"/>
      <c r="AS193" s="6"/>
      <c r="AT193" s="6"/>
      <c r="AU193" s="6"/>
    </row>
    <row r="194" spans="1:47" ht="15" customHeight="1" x14ac:dyDescent="0.3">
      <c r="A194" s="42">
        <v>214</v>
      </c>
      <c r="B194" s="42">
        <v>122</v>
      </c>
      <c r="C194" s="42">
        <v>18</v>
      </c>
      <c r="D194" s="42">
        <v>79</v>
      </c>
      <c r="E194" s="42">
        <v>1373</v>
      </c>
      <c r="F194" s="48">
        <v>3.3344907407407406E-2</v>
      </c>
      <c r="G194" s="41" t="s">
        <v>616</v>
      </c>
      <c r="H194" s="41" t="s">
        <v>617</v>
      </c>
      <c r="I194" s="42" t="s">
        <v>508</v>
      </c>
      <c r="J194" s="42" t="s">
        <v>33</v>
      </c>
      <c r="K194" s="42">
        <v>2</v>
      </c>
      <c r="L194" s="42" t="s">
        <v>35</v>
      </c>
      <c r="M194" s="6"/>
      <c r="N194" s="6"/>
      <c r="O194" s="6">
        <f>$B194</f>
        <v>122</v>
      </c>
      <c r="P194" s="6"/>
      <c r="Q194" s="6"/>
      <c r="R194" s="6"/>
      <c r="S194" s="6"/>
      <c r="U194" s="6"/>
      <c r="V194" s="6"/>
      <c r="W194" s="6">
        <f>$D194</f>
        <v>79</v>
      </c>
      <c r="X194" s="6"/>
      <c r="Y194" s="6"/>
      <c r="Z194" s="6"/>
      <c r="AA194" s="6"/>
      <c r="AC194" s="6"/>
      <c r="AD194" s="6"/>
      <c r="AE194" s="6"/>
      <c r="AF194" s="6"/>
      <c r="AG194" s="6"/>
      <c r="AH194" s="6"/>
      <c r="AI194" s="6"/>
      <c r="AJ194" s="6"/>
      <c r="AK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ht="15" customHeight="1" x14ac:dyDescent="0.3">
      <c r="A195" s="42">
        <v>215</v>
      </c>
      <c r="B195" s="42">
        <v>69</v>
      </c>
      <c r="C195" s="42"/>
      <c r="D195" s="42"/>
      <c r="E195" s="42">
        <v>1557</v>
      </c>
      <c r="F195" s="48">
        <v>3.335648148148148E-2</v>
      </c>
      <c r="G195" s="41" t="s">
        <v>516</v>
      </c>
      <c r="H195" s="41" t="s">
        <v>730</v>
      </c>
      <c r="I195" s="42" t="s">
        <v>93</v>
      </c>
      <c r="J195" s="42" t="s">
        <v>30</v>
      </c>
      <c r="K195" s="42">
        <v>3</v>
      </c>
      <c r="L195" s="42" t="s">
        <v>35</v>
      </c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  <c r="Y195" s="6"/>
      <c r="Z195" s="6"/>
      <c r="AA195" s="6"/>
      <c r="AC195" s="6">
        <f>$B195</f>
        <v>69</v>
      </c>
      <c r="AD195" s="6"/>
      <c r="AE195" s="6"/>
      <c r="AF195" s="6"/>
      <c r="AG195" s="6"/>
      <c r="AH195" s="6"/>
      <c r="AI195" s="6"/>
      <c r="AJ195" s="6"/>
      <c r="AK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ht="15" customHeight="1" x14ac:dyDescent="0.3">
      <c r="A196" s="42">
        <v>218</v>
      </c>
      <c r="B196" s="42">
        <v>123</v>
      </c>
      <c r="C196" s="42">
        <v>19</v>
      </c>
      <c r="D196" s="42">
        <v>80</v>
      </c>
      <c r="E196" s="42">
        <v>1004</v>
      </c>
      <c r="F196" s="48">
        <v>3.3437500000000002E-2</v>
      </c>
      <c r="G196" s="41" t="s">
        <v>602</v>
      </c>
      <c r="H196" s="41" t="s">
        <v>618</v>
      </c>
      <c r="I196" s="42" t="s">
        <v>508</v>
      </c>
      <c r="J196" s="42" t="s">
        <v>77</v>
      </c>
      <c r="K196" s="42">
        <v>2</v>
      </c>
      <c r="L196" s="42" t="s">
        <v>35</v>
      </c>
      <c r="M196" s="6"/>
      <c r="N196" s="6"/>
      <c r="O196" s="6"/>
      <c r="P196" s="6"/>
      <c r="Q196" s="6"/>
      <c r="R196" s="6">
        <f>$B196</f>
        <v>123</v>
      </c>
      <c r="S196" s="6"/>
      <c r="U196" s="6"/>
      <c r="V196" s="6"/>
      <c r="W196" s="6"/>
      <c r="X196" s="6"/>
      <c r="Y196" s="6"/>
      <c r="Z196" s="6">
        <f>$D196</f>
        <v>80</v>
      </c>
      <c r="AA196" s="6"/>
      <c r="AC196" s="6"/>
      <c r="AD196" s="6"/>
      <c r="AE196" s="6"/>
      <c r="AF196" s="6"/>
      <c r="AG196" s="6"/>
      <c r="AH196" s="6"/>
      <c r="AI196" s="6"/>
      <c r="AJ196" s="6"/>
      <c r="AK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ht="15" customHeight="1" x14ac:dyDescent="0.3">
      <c r="A197" s="42">
        <v>219</v>
      </c>
      <c r="B197" s="42">
        <v>124</v>
      </c>
      <c r="C197" s="42">
        <v>11</v>
      </c>
      <c r="D197" s="42">
        <v>81</v>
      </c>
      <c r="E197" s="42">
        <v>1522</v>
      </c>
      <c r="F197" s="48">
        <v>3.3460648148148149E-2</v>
      </c>
      <c r="G197" s="41" t="s">
        <v>619</v>
      </c>
      <c r="H197" s="41" t="s">
        <v>620</v>
      </c>
      <c r="I197" s="42" t="s">
        <v>532</v>
      </c>
      <c r="J197" s="42" t="s">
        <v>27</v>
      </c>
      <c r="K197" s="42">
        <v>2</v>
      </c>
      <c r="L197" s="42" t="s">
        <v>35</v>
      </c>
      <c r="M197" s="6"/>
      <c r="N197" s="6"/>
      <c r="O197" s="6"/>
      <c r="P197" s="6"/>
      <c r="Q197" s="6">
        <f>$B197</f>
        <v>124</v>
      </c>
      <c r="R197" s="6"/>
      <c r="S197" s="6"/>
      <c r="U197" s="6"/>
      <c r="V197" s="6"/>
      <c r="W197" s="6"/>
      <c r="X197" s="6"/>
      <c r="Y197" s="6">
        <f>$D197</f>
        <v>81</v>
      </c>
      <c r="Z197" s="6"/>
      <c r="AA197" s="6"/>
      <c r="AC197" s="6"/>
      <c r="AD197" s="6"/>
      <c r="AE197" s="6"/>
      <c r="AF197" s="6"/>
      <c r="AG197" s="6"/>
      <c r="AH197" s="6"/>
      <c r="AI197" s="6"/>
      <c r="AJ197" s="6"/>
      <c r="AK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ht="15" customHeight="1" x14ac:dyDescent="0.3">
      <c r="A198" s="42">
        <v>220</v>
      </c>
      <c r="B198" s="42">
        <v>125</v>
      </c>
      <c r="C198" s="42">
        <v>52</v>
      </c>
      <c r="D198" s="42">
        <v>82</v>
      </c>
      <c r="E198" s="42">
        <v>1275</v>
      </c>
      <c r="F198" s="48">
        <v>3.349537037037037E-2</v>
      </c>
      <c r="G198" s="41" t="s">
        <v>386</v>
      </c>
      <c r="H198" s="41" t="s">
        <v>621</v>
      </c>
      <c r="I198" s="42" t="s">
        <v>505</v>
      </c>
      <c r="J198" s="42" t="s">
        <v>20</v>
      </c>
      <c r="K198" s="42">
        <v>2</v>
      </c>
      <c r="L198" s="42" t="s">
        <v>35</v>
      </c>
      <c r="M198" s="6">
        <f>$B198</f>
        <v>125</v>
      </c>
      <c r="N198" s="6"/>
      <c r="O198" s="6"/>
      <c r="P198" s="6"/>
      <c r="Q198" s="6"/>
      <c r="R198" s="6"/>
      <c r="S198" s="6"/>
      <c r="U198" s="6">
        <f>$D198</f>
        <v>82</v>
      </c>
      <c r="V198" s="6"/>
      <c r="W198" s="6"/>
      <c r="X198" s="6"/>
      <c r="Y198" s="6"/>
      <c r="Z198" s="6"/>
      <c r="AA198" s="6"/>
      <c r="AC198" s="6"/>
      <c r="AD198" s="6"/>
      <c r="AE198" s="6"/>
      <c r="AF198" s="6"/>
      <c r="AG198" s="6"/>
      <c r="AH198" s="6"/>
      <c r="AI198" s="6"/>
      <c r="AJ198" s="6"/>
      <c r="AK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ht="15" customHeight="1" x14ac:dyDescent="0.3">
      <c r="A199" s="42">
        <v>222</v>
      </c>
      <c r="B199" s="42">
        <v>70</v>
      </c>
      <c r="C199" s="42">
        <v>20</v>
      </c>
      <c r="D199" s="42">
        <v>44</v>
      </c>
      <c r="E199" s="42">
        <v>1713</v>
      </c>
      <c r="F199" s="48">
        <v>3.3530092592592591E-2</v>
      </c>
      <c r="G199" s="41" t="s">
        <v>558</v>
      </c>
      <c r="H199" s="41" t="s">
        <v>356</v>
      </c>
      <c r="I199" s="42" t="s">
        <v>508</v>
      </c>
      <c r="J199" s="42" t="s">
        <v>25</v>
      </c>
      <c r="K199" s="42">
        <v>3</v>
      </c>
      <c r="L199" s="42" t="s">
        <v>35</v>
      </c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  <c r="Y199" s="6"/>
      <c r="Z199" s="6"/>
      <c r="AA199" s="6"/>
      <c r="AC199" s="6"/>
      <c r="AD199" s="6"/>
      <c r="AE199" s="6"/>
      <c r="AF199" s="6"/>
      <c r="AG199" s="6"/>
      <c r="AH199" s="6"/>
      <c r="AI199" s="6"/>
      <c r="AJ199" s="6">
        <f>$B199</f>
        <v>70</v>
      </c>
      <c r="AK199" s="6"/>
      <c r="AM199" s="6"/>
      <c r="AN199" s="6"/>
      <c r="AO199" s="6"/>
      <c r="AP199" s="6"/>
      <c r="AQ199" s="6"/>
      <c r="AR199" s="6"/>
      <c r="AS199" s="6"/>
      <c r="AT199" s="6">
        <f>$D199</f>
        <v>44</v>
      </c>
      <c r="AU199" s="6"/>
    </row>
    <row r="200" spans="1:47" ht="15" customHeight="1" x14ac:dyDescent="0.3">
      <c r="A200" s="42">
        <v>223</v>
      </c>
      <c r="B200" s="42">
        <v>126</v>
      </c>
      <c r="C200" s="42">
        <v>53</v>
      </c>
      <c r="D200" s="42">
        <v>83</v>
      </c>
      <c r="E200" s="42">
        <v>967</v>
      </c>
      <c r="F200" s="48">
        <v>3.3530092592592591E-2</v>
      </c>
      <c r="G200" s="41" t="s">
        <v>554</v>
      </c>
      <c r="H200" s="41" t="s">
        <v>622</v>
      </c>
      <c r="I200" s="42" t="s">
        <v>505</v>
      </c>
      <c r="J200" s="42" t="s">
        <v>77</v>
      </c>
      <c r="K200" s="42">
        <v>2</v>
      </c>
      <c r="L200" s="42" t="s">
        <v>35</v>
      </c>
      <c r="M200" s="6"/>
      <c r="N200" s="6"/>
      <c r="O200" s="6"/>
      <c r="P200" s="6"/>
      <c r="Q200" s="6"/>
      <c r="R200" s="6">
        <f>$B200</f>
        <v>126</v>
      </c>
      <c r="S200" s="6"/>
      <c r="U200" s="6"/>
      <c r="V200" s="6"/>
      <c r="W200" s="6"/>
      <c r="X200" s="6"/>
      <c r="Y200" s="6"/>
      <c r="Z200" s="6">
        <f>$D200</f>
        <v>83</v>
      </c>
      <c r="AA200" s="6"/>
      <c r="AC200" s="6"/>
      <c r="AD200" s="6"/>
      <c r="AE200" s="6"/>
      <c r="AF200" s="6"/>
      <c r="AG200" s="6"/>
      <c r="AH200" s="6"/>
      <c r="AI200" s="6"/>
      <c r="AJ200" s="6"/>
      <c r="AK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ht="15" customHeight="1" x14ac:dyDescent="0.3">
      <c r="A201" s="42">
        <v>225</v>
      </c>
      <c r="B201" s="42">
        <v>127</v>
      </c>
      <c r="C201" s="42">
        <v>20</v>
      </c>
      <c r="D201" s="42">
        <v>84</v>
      </c>
      <c r="E201" s="42">
        <v>1161</v>
      </c>
      <c r="F201" s="48">
        <v>3.3564814814814818E-2</v>
      </c>
      <c r="G201" s="41" t="s">
        <v>584</v>
      </c>
      <c r="H201" s="41" t="s">
        <v>191</v>
      </c>
      <c r="I201" s="42" t="s">
        <v>508</v>
      </c>
      <c r="J201" s="42" t="s">
        <v>32</v>
      </c>
      <c r="K201" s="42">
        <v>2</v>
      </c>
      <c r="L201" s="42" t="s">
        <v>35</v>
      </c>
      <c r="M201" s="6"/>
      <c r="N201" s="6"/>
      <c r="O201" s="6"/>
      <c r="P201" s="6">
        <f>$B201</f>
        <v>127</v>
      </c>
      <c r="Q201" s="6"/>
      <c r="R201" s="6"/>
      <c r="S201" s="6"/>
      <c r="U201" s="6"/>
      <c r="V201" s="6"/>
      <c r="W201" s="6"/>
      <c r="X201" s="6">
        <f>$D201</f>
        <v>84</v>
      </c>
      <c r="Y201" s="6"/>
      <c r="Z201" s="6"/>
      <c r="AA201" s="6"/>
      <c r="AC201" s="6"/>
      <c r="AD201" s="6"/>
      <c r="AE201" s="6"/>
      <c r="AF201" s="6"/>
      <c r="AG201" s="6"/>
      <c r="AH201" s="6"/>
      <c r="AI201" s="6"/>
      <c r="AJ201" s="6"/>
      <c r="AK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 x14ac:dyDescent="0.3">
      <c r="A202" s="42">
        <v>226</v>
      </c>
      <c r="B202" s="42">
        <v>71</v>
      </c>
      <c r="C202" s="42">
        <v>21</v>
      </c>
      <c r="D202" s="42">
        <v>45</v>
      </c>
      <c r="E202" s="42">
        <v>1874</v>
      </c>
      <c r="F202" s="48">
        <v>3.3611111111111112E-2</v>
      </c>
      <c r="G202" s="41" t="s">
        <v>636</v>
      </c>
      <c r="H202" s="41" t="s">
        <v>787</v>
      </c>
      <c r="I202" s="42" t="s">
        <v>508</v>
      </c>
      <c r="J202" s="42" t="s">
        <v>22</v>
      </c>
      <c r="K202" s="42">
        <v>3</v>
      </c>
      <c r="L202" s="42" t="s">
        <v>35</v>
      </c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  <c r="Y202" s="6"/>
      <c r="Z202" s="6"/>
      <c r="AA202" s="6"/>
      <c r="AC202" s="6"/>
      <c r="AD202" s="6"/>
      <c r="AE202" s="6"/>
      <c r="AF202" s="6"/>
      <c r="AG202" s="6"/>
      <c r="AH202" s="6"/>
      <c r="AI202" s="6"/>
      <c r="AJ202" s="6"/>
      <c r="AK202" s="6">
        <f>$B202</f>
        <v>71</v>
      </c>
      <c r="AM202" s="6"/>
      <c r="AN202" s="6"/>
      <c r="AO202" s="6"/>
      <c r="AP202" s="6"/>
      <c r="AQ202" s="6"/>
      <c r="AR202" s="6"/>
      <c r="AS202" s="6"/>
      <c r="AT202" s="6"/>
      <c r="AU202" s="6">
        <f>$D202</f>
        <v>45</v>
      </c>
    </row>
    <row r="203" spans="1:47" ht="15" customHeight="1" x14ac:dyDescent="0.3">
      <c r="A203" s="42">
        <v>228</v>
      </c>
      <c r="B203" s="42">
        <v>72</v>
      </c>
      <c r="C203" s="42">
        <v>22</v>
      </c>
      <c r="D203" s="42">
        <v>46</v>
      </c>
      <c r="E203" s="42">
        <v>1860</v>
      </c>
      <c r="F203" s="48">
        <v>3.3726851851851855E-2</v>
      </c>
      <c r="G203" s="41" t="s">
        <v>702</v>
      </c>
      <c r="H203" s="41" t="s">
        <v>788</v>
      </c>
      <c r="I203" s="42" t="s">
        <v>508</v>
      </c>
      <c r="J203" s="42" t="s">
        <v>22</v>
      </c>
      <c r="K203" s="42">
        <v>3</v>
      </c>
      <c r="L203" s="42" t="s">
        <v>35</v>
      </c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  <c r="Y203" s="6"/>
      <c r="Z203" s="6"/>
      <c r="AA203" s="6"/>
      <c r="AC203" s="6"/>
      <c r="AD203" s="6"/>
      <c r="AE203" s="6"/>
      <c r="AF203" s="6"/>
      <c r="AG203" s="6"/>
      <c r="AH203" s="6"/>
      <c r="AI203" s="6"/>
      <c r="AJ203" s="6"/>
      <c r="AK203" s="6">
        <f>$B203</f>
        <v>72</v>
      </c>
      <c r="AM203" s="6"/>
      <c r="AN203" s="6"/>
      <c r="AO203" s="6"/>
      <c r="AP203" s="6"/>
      <c r="AQ203" s="6"/>
      <c r="AR203" s="6"/>
      <c r="AS203" s="6"/>
      <c r="AT203" s="6"/>
      <c r="AU203" s="6">
        <f>$D203</f>
        <v>46</v>
      </c>
    </row>
    <row r="204" spans="1:47" ht="15" customHeight="1" x14ac:dyDescent="0.3">
      <c r="A204" s="42">
        <v>229</v>
      </c>
      <c r="B204" s="42">
        <v>73</v>
      </c>
      <c r="C204" s="42">
        <v>23</v>
      </c>
      <c r="D204" s="42">
        <v>47</v>
      </c>
      <c r="E204" s="42">
        <v>1562</v>
      </c>
      <c r="F204" s="48">
        <v>3.3750000000000002E-2</v>
      </c>
      <c r="G204" s="41" t="s">
        <v>789</v>
      </c>
      <c r="H204" s="41" t="s">
        <v>790</v>
      </c>
      <c r="I204" s="42" t="s">
        <v>508</v>
      </c>
      <c r="J204" s="42" t="s">
        <v>30</v>
      </c>
      <c r="K204" s="42">
        <v>3</v>
      </c>
      <c r="L204" s="42" t="s">
        <v>35</v>
      </c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  <c r="Y204" s="6"/>
      <c r="Z204" s="6"/>
      <c r="AA204" s="6"/>
      <c r="AC204" s="6">
        <f>$B204</f>
        <v>73</v>
      </c>
      <c r="AD204" s="6"/>
      <c r="AE204" s="6"/>
      <c r="AF204" s="6"/>
      <c r="AG204" s="6"/>
      <c r="AH204" s="6"/>
      <c r="AI204" s="6"/>
      <c r="AJ204" s="6"/>
      <c r="AK204" s="6"/>
      <c r="AM204" s="6">
        <f>$D204</f>
        <v>47</v>
      </c>
      <c r="AN204" s="6"/>
      <c r="AO204" s="6"/>
      <c r="AP204" s="6"/>
      <c r="AQ204" s="6"/>
      <c r="AR204" s="6"/>
      <c r="AS204" s="6"/>
      <c r="AT204" s="6"/>
      <c r="AU204" s="6"/>
    </row>
    <row r="205" spans="1:47" ht="15" customHeight="1" x14ac:dyDescent="0.3">
      <c r="A205" s="42">
        <v>230</v>
      </c>
      <c r="B205" s="42">
        <v>74</v>
      </c>
      <c r="C205" s="42">
        <v>24</v>
      </c>
      <c r="D205" s="42">
        <v>48</v>
      </c>
      <c r="E205" s="42">
        <v>1789</v>
      </c>
      <c r="F205" s="48">
        <v>3.3761574074074076E-2</v>
      </c>
      <c r="G205" s="41" t="s">
        <v>570</v>
      </c>
      <c r="H205" s="41" t="s">
        <v>791</v>
      </c>
      <c r="I205" s="42" t="s">
        <v>508</v>
      </c>
      <c r="J205" s="42" t="s">
        <v>21</v>
      </c>
      <c r="K205" s="42">
        <v>3</v>
      </c>
      <c r="L205" s="42" t="s">
        <v>35</v>
      </c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  <c r="Y205" s="6"/>
      <c r="Z205" s="6"/>
      <c r="AA205" s="6"/>
      <c r="AC205" s="6"/>
      <c r="AD205" s="6"/>
      <c r="AE205" s="6"/>
      <c r="AF205" s="6">
        <f>$B205</f>
        <v>74</v>
      </c>
      <c r="AG205" s="6"/>
      <c r="AH205" s="6"/>
      <c r="AI205" s="6"/>
      <c r="AJ205" s="6"/>
      <c r="AK205" s="6"/>
      <c r="AM205" s="6"/>
      <c r="AN205" s="6"/>
      <c r="AO205" s="6"/>
      <c r="AP205" s="6">
        <f>$D205</f>
        <v>48</v>
      </c>
      <c r="AQ205" s="6"/>
      <c r="AR205" s="6"/>
      <c r="AS205" s="6"/>
      <c r="AT205" s="6"/>
      <c r="AU205" s="6"/>
    </row>
    <row r="206" spans="1:47" ht="15" customHeight="1" x14ac:dyDescent="0.3">
      <c r="A206" s="42">
        <v>231</v>
      </c>
      <c r="B206" s="42">
        <v>75</v>
      </c>
      <c r="C206" s="42">
        <v>25</v>
      </c>
      <c r="D206" s="42">
        <v>49</v>
      </c>
      <c r="E206" s="42">
        <v>1709</v>
      </c>
      <c r="F206" s="48">
        <v>3.380787037037037E-2</v>
      </c>
      <c r="G206" s="41" t="s">
        <v>792</v>
      </c>
      <c r="H206" s="41" t="s">
        <v>793</v>
      </c>
      <c r="I206" s="42" t="s">
        <v>508</v>
      </c>
      <c r="J206" s="42" t="s">
        <v>25</v>
      </c>
      <c r="K206" s="42">
        <v>3</v>
      </c>
      <c r="L206" s="42" t="s">
        <v>35</v>
      </c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  <c r="Y206" s="6"/>
      <c r="Z206" s="6"/>
      <c r="AA206" s="6"/>
      <c r="AC206" s="6"/>
      <c r="AD206" s="6"/>
      <c r="AE206" s="6"/>
      <c r="AF206" s="6"/>
      <c r="AG206" s="6"/>
      <c r="AH206" s="6"/>
      <c r="AI206" s="6"/>
      <c r="AJ206" s="6">
        <f>$B206</f>
        <v>75</v>
      </c>
      <c r="AK206" s="6"/>
      <c r="AM206" s="6"/>
      <c r="AN206" s="6"/>
      <c r="AO206" s="6"/>
      <c r="AP206" s="6"/>
      <c r="AQ206" s="6"/>
      <c r="AR206" s="6"/>
      <c r="AS206" s="6"/>
      <c r="AT206" s="6">
        <f>$D206</f>
        <v>49</v>
      </c>
      <c r="AU206" s="6"/>
    </row>
    <row r="207" spans="1:47" ht="15" customHeight="1" x14ac:dyDescent="0.3">
      <c r="A207" s="42">
        <v>233</v>
      </c>
      <c r="B207" s="42">
        <v>128</v>
      </c>
      <c r="C207" s="42">
        <v>54</v>
      </c>
      <c r="D207" s="42">
        <v>85</v>
      </c>
      <c r="E207" s="42">
        <v>1364</v>
      </c>
      <c r="F207" s="48">
        <v>3.3831018518518517E-2</v>
      </c>
      <c r="G207" s="41" t="s">
        <v>623</v>
      </c>
      <c r="H207" s="41" t="s">
        <v>624</v>
      </c>
      <c r="I207" s="42" t="s">
        <v>505</v>
      </c>
      <c r="J207" s="42" t="s">
        <v>20</v>
      </c>
      <c r="K207" s="42">
        <v>2</v>
      </c>
      <c r="L207" s="42" t="s">
        <v>35</v>
      </c>
      <c r="M207" s="6">
        <f>$B207</f>
        <v>128</v>
      </c>
      <c r="N207" s="6"/>
      <c r="O207" s="6"/>
      <c r="P207" s="6"/>
      <c r="Q207" s="6"/>
      <c r="R207" s="6"/>
      <c r="S207" s="6"/>
      <c r="U207" s="6">
        <f>$D207</f>
        <v>85</v>
      </c>
      <c r="V207" s="6"/>
      <c r="W207" s="6"/>
      <c r="X207" s="6"/>
      <c r="Y207" s="6"/>
      <c r="Z207" s="6"/>
      <c r="AA207" s="6"/>
      <c r="AC207" s="6"/>
      <c r="AD207" s="6"/>
      <c r="AE207" s="6"/>
      <c r="AF207" s="6"/>
      <c r="AG207" s="6"/>
      <c r="AH207" s="6"/>
      <c r="AI207" s="6"/>
      <c r="AJ207" s="6"/>
      <c r="AK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 x14ac:dyDescent="0.3">
      <c r="A208" s="42">
        <v>236</v>
      </c>
      <c r="B208" s="42">
        <v>129</v>
      </c>
      <c r="C208" s="42">
        <v>55</v>
      </c>
      <c r="D208" s="42">
        <v>86</v>
      </c>
      <c r="E208" s="42">
        <v>1029</v>
      </c>
      <c r="F208" s="48">
        <v>3.3888888888888885E-2</v>
      </c>
      <c r="G208" s="41" t="s">
        <v>554</v>
      </c>
      <c r="H208" s="41" t="s">
        <v>625</v>
      </c>
      <c r="I208" s="42" t="s">
        <v>505</v>
      </c>
      <c r="J208" s="42" t="s">
        <v>77</v>
      </c>
      <c r="K208" s="42">
        <v>2</v>
      </c>
      <c r="L208" s="42" t="s">
        <v>35</v>
      </c>
      <c r="M208" s="6"/>
      <c r="N208" s="6"/>
      <c r="O208" s="6"/>
      <c r="P208" s="6"/>
      <c r="Q208" s="6"/>
      <c r="R208" s="6">
        <f>$B208</f>
        <v>129</v>
      </c>
      <c r="S208" s="6"/>
      <c r="U208" s="6"/>
      <c r="V208" s="6"/>
      <c r="W208" s="6"/>
      <c r="X208" s="6"/>
      <c r="Y208" s="6"/>
      <c r="Z208" s="6">
        <f>$D208</f>
        <v>86</v>
      </c>
      <c r="AA208" s="6"/>
      <c r="AC208" s="6"/>
      <c r="AD208" s="6"/>
      <c r="AE208" s="6"/>
      <c r="AF208" s="6"/>
      <c r="AG208" s="6"/>
      <c r="AH208" s="6"/>
      <c r="AI208" s="6"/>
      <c r="AJ208" s="6"/>
      <c r="AK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 x14ac:dyDescent="0.3">
      <c r="A209" s="42">
        <v>238</v>
      </c>
      <c r="B209" s="42">
        <v>76</v>
      </c>
      <c r="C209" s="42"/>
      <c r="D209" s="42"/>
      <c r="E209" s="42">
        <v>1876</v>
      </c>
      <c r="F209" s="48">
        <v>3.4004629629629628E-2</v>
      </c>
      <c r="G209" s="41" t="s">
        <v>442</v>
      </c>
      <c r="H209" s="41" t="s">
        <v>731</v>
      </c>
      <c r="I209" s="42" t="s">
        <v>93</v>
      </c>
      <c r="J209" s="42" t="s">
        <v>22</v>
      </c>
      <c r="K209" s="42">
        <v>3</v>
      </c>
      <c r="L209" s="42" t="s">
        <v>35</v>
      </c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  <c r="Y209" s="6"/>
      <c r="Z209" s="6"/>
      <c r="AA209" s="6"/>
      <c r="AC209" s="6"/>
      <c r="AD209" s="6"/>
      <c r="AE209" s="6"/>
      <c r="AF209" s="6"/>
      <c r="AG209" s="6"/>
      <c r="AH209" s="6"/>
      <c r="AI209" s="6"/>
      <c r="AJ209" s="6"/>
      <c r="AK209" s="6">
        <f>$B209</f>
        <v>76</v>
      </c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ht="15" customHeight="1" x14ac:dyDescent="0.3">
      <c r="A210" s="42">
        <v>239</v>
      </c>
      <c r="B210" s="42">
        <v>77</v>
      </c>
      <c r="C210" s="42">
        <v>26</v>
      </c>
      <c r="D210" s="42">
        <v>50</v>
      </c>
      <c r="E210" s="42">
        <v>1810</v>
      </c>
      <c r="F210" s="48">
        <v>3.4027777777777775E-2</v>
      </c>
      <c r="G210" s="41" t="s">
        <v>527</v>
      </c>
      <c r="H210" s="41" t="s">
        <v>794</v>
      </c>
      <c r="I210" s="42" t="s">
        <v>508</v>
      </c>
      <c r="J210" s="42" t="s">
        <v>18</v>
      </c>
      <c r="K210" s="42">
        <v>3</v>
      </c>
      <c r="L210" s="42" t="s">
        <v>35</v>
      </c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  <c r="Y210" s="6"/>
      <c r="Z210" s="6"/>
      <c r="AA210" s="6"/>
      <c r="AC210" s="6"/>
      <c r="AD210" s="6">
        <f>$B210</f>
        <v>77</v>
      </c>
      <c r="AE210" s="6"/>
      <c r="AF210" s="6"/>
      <c r="AG210" s="6"/>
      <c r="AH210" s="6"/>
      <c r="AI210" s="6"/>
      <c r="AJ210" s="6"/>
      <c r="AK210" s="6"/>
      <c r="AM210" s="6"/>
      <c r="AN210" s="6">
        <f>$D210</f>
        <v>50</v>
      </c>
      <c r="AO210" s="6"/>
      <c r="AP210" s="6"/>
      <c r="AQ210" s="6"/>
      <c r="AR210" s="6"/>
      <c r="AS210" s="6"/>
      <c r="AT210" s="6"/>
      <c r="AU210" s="6"/>
    </row>
    <row r="211" spans="1:47" ht="15" customHeight="1" x14ac:dyDescent="0.3">
      <c r="A211" s="42">
        <v>241</v>
      </c>
      <c r="B211" s="42">
        <v>130</v>
      </c>
      <c r="C211" s="42">
        <v>56</v>
      </c>
      <c r="D211" s="42">
        <v>87</v>
      </c>
      <c r="E211" s="42">
        <v>1116</v>
      </c>
      <c r="F211" s="48">
        <v>3.408564814814815E-2</v>
      </c>
      <c r="G211" s="41" t="s">
        <v>327</v>
      </c>
      <c r="H211" s="41" t="s">
        <v>626</v>
      </c>
      <c r="I211" s="42" t="s">
        <v>505</v>
      </c>
      <c r="J211" s="42" t="s">
        <v>76</v>
      </c>
      <c r="K211" s="42">
        <v>2</v>
      </c>
      <c r="L211" s="42" t="s">
        <v>35</v>
      </c>
      <c r="M211" s="6"/>
      <c r="N211" s="6">
        <f>$B211</f>
        <v>130</v>
      </c>
      <c r="O211" s="6"/>
      <c r="P211" s="6"/>
      <c r="Q211" s="6"/>
      <c r="R211" s="6"/>
      <c r="S211" s="6"/>
      <c r="U211" s="6"/>
      <c r="V211" s="6">
        <f>$D211</f>
        <v>87</v>
      </c>
      <c r="W211" s="6"/>
      <c r="X211" s="6"/>
      <c r="Y211" s="6"/>
      <c r="Z211" s="6"/>
      <c r="AA211" s="6"/>
      <c r="AC211" s="6"/>
      <c r="AD211" s="6"/>
      <c r="AE211" s="6"/>
      <c r="AF211" s="6"/>
      <c r="AG211" s="6"/>
      <c r="AH211" s="6"/>
      <c r="AI211" s="6"/>
      <c r="AJ211" s="6"/>
      <c r="AK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 x14ac:dyDescent="0.3">
      <c r="A212" s="42">
        <v>242</v>
      </c>
      <c r="B212" s="42">
        <v>131</v>
      </c>
      <c r="C212" s="42"/>
      <c r="D212" s="42"/>
      <c r="E212" s="42">
        <v>1492</v>
      </c>
      <c r="F212" s="48">
        <v>3.408564814814815E-2</v>
      </c>
      <c r="G212" s="41" t="s">
        <v>482</v>
      </c>
      <c r="H212" s="41" t="s">
        <v>347</v>
      </c>
      <c r="I212" s="42" t="s">
        <v>93</v>
      </c>
      <c r="J212" s="42" t="s">
        <v>27</v>
      </c>
      <c r="K212" s="42">
        <v>2</v>
      </c>
      <c r="L212" s="42" t="s">
        <v>35</v>
      </c>
      <c r="M212" s="6"/>
      <c r="N212" s="6"/>
      <c r="O212" s="6"/>
      <c r="P212" s="6"/>
      <c r="Q212" s="6">
        <f>$B212</f>
        <v>131</v>
      </c>
      <c r="R212" s="6"/>
      <c r="S212" s="6"/>
      <c r="U212" s="6"/>
      <c r="V212" s="6"/>
      <c r="W212" s="6"/>
      <c r="X212" s="6"/>
      <c r="Y212" s="6"/>
      <c r="Z212" s="6"/>
      <c r="AA212" s="6"/>
      <c r="AC212" s="6"/>
      <c r="AD212" s="6"/>
      <c r="AE212" s="6"/>
      <c r="AF212" s="6"/>
      <c r="AG212" s="6"/>
      <c r="AH212" s="6"/>
      <c r="AI212" s="6"/>
      <c r="AJ212" s="6"/>
      <c r="AK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5" customHeight="1" x14ac:dyDescent="0.3">
      <c r="A213" s="42">
        <v>243</v>
      </c>
      <c r="B213" s="42">
        <v>132</v>
      </c>
      <c r="C213" s="42">
        <v>57</v>
      </c>
      <c r="D213" s="42">
        <v>88</v>
      </c>
      <c r="E213" s="42">
        <v>1513</v>
      </c>
      <c r="F213" s="48">
        <v>3.4155092592592591E-2</v>
      </c>
      <c r="G213" s="41" t="s">
        <v>627</v>
      </c>
      <c r="H213" s="41" t="s">
        <v>612</v>
      </c>
      <c r="I213" s="42" t="s">
        <v>505</v>
      </c>
      <c r="J213" s="42" t="s">
        <v>27</v>
      </c>
      <c r="K213" s="42">
        <v>2</v>
      </c>
      <c r="L213" s="42" t="s">
        <v>35</v>
      </c>
      <c r="M213" s="6"/>
      <c r="N213" s="6"/>
      <c r="O213" s="6"/>
      <c r="P213" s="6"/>
      <c r="Q213" s="6">
        <f>$B213</f>
        <v>132</v>
      </c>
      <c r="R213" s="6"/>
      <c r="S213" s="6"/>
      <c r="U213" s="6"/>
      <c r="V213" s="6"/>
      <c r="W213" s="6"/>
      <c r="X213" s="6"/>
      <c r="Y213" s="6">
        <f>$D213</f>
        <v>88</v>
      </c>
      <c r="Z213" s="6"/>
      <c r="AA213" s="6"/>
      <c r="AC213" s="6"/>
      <c r="AD213" s="6"/>
      <c r="AE213" s="6"/>
      <c r="AF213" s="6"/>
      <c r="AG213" s="6"/>
      <c r="AH213" s="6"/>
      <c r="AI213" s="6"/>
      <c r="AJ213" s="6"/>
      <c r="AK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5" customHeight="1" x14ac:dyDescent="0.3">
      <c r="A214" s="42">
        <v>244</v>
      </c>
      <c r="B214" s="42">
        <v>78</v>
      </c>
      <c r="C214" s="42">
        <v>27</v>
      </c>
      <c r="D214" s="42">
        <v>51</v>
      </c>
      <c r="E214" s="42">
        <v>1784</v>
      </c>
      <c r="F214" s="48">
        <v>3.4178240740740738E-2</v>
      </c>
      <c r="G214" s="41" t="s">
        <v>482</v>
      </c>
      <c r="H214" s="41" t="s">
        <v>193</v>
      </c>
      <c r="I214" s="42" t="s">
        <v>508</v>
      </c>
      <c r="J214" s="42" t="s">
        <v>21</v>
      </c>
      <c r="K214" s="42">
        <v>3</v>
      </c>
      <c r="L214" s="42" t="s">
        <v>35</v>
      </c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  <c r="Y214" s="6"/>
      <c r="Z214" s="6"/>
      <c r="AA214" s="6"/>
      <c r="AC214" s="6"/>
      <c r="AD214" s="6"/>
      <c r="AE214" s="6"/>
      <c r="AF214" s="6">
        <f>$B214</f>
        <v>78</v>
      </c>
      <c r="AG214" s="6"/>
      <c r="AH214" s="6"/>
      <c r="AI214" s="6"/>
      <c r="AJ214" s="6"/>
      <c r="AK214" s="6"/>
      <c r="AM214" s="6"/>
      <c r="AN214" s="6"/>
      <c r="AO214" s="6"/>
      <c r="AP214" s="6">
        <f>$D214</f>
        <v>51</v>
      </c>
      <c r="AQ214" s="6"/>
      <c r="AR214" s="6"/>
      <c r="AS214" s="6"/>
      <c r="AT214" s="6"/>
      <c r="AU214" s="6"/>
    </row>
    <row r="215" spans="1:47" ht="15" customHeight="1" x14ac:dyDescent="0.3">
      <c r="A215" s="42">
        <v>246</v>
      </c>
      <c r="B215" s="42">
        <v>79</v>
      </c>
      <c r="C215" s="42">
        <v>28</v>
      </c>
      <c r="D215" s="42">
        <v>52</v>
      </c>
      <c r="E215" s="42">
        <v>1838</v>
      </c>
      <c r="F215" s="48">
        <v>3.4247685185185187E-2</v>
      </c>
      <c r="G215" s="41" t="s">
        <v>386</v>
      </c>
      <c r="H215" s="41" t="s">
        <v>795</v>
      </c>
      <c r="I215" s="42" t="s">
        <v>508</v>
      </c>
      <c r="J215" s="42" t="s">
        <v>24</v>
      </c>
      <c r="K215" s="42">
        <v>3</v>
      </c>
      <c r="L215" s="42" t="s">
        <v>35</v>
      </c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  <c r="Y215" s="6"/>
      <c r="Z215" s="6"/>
      <c r="AA215" s="6"/>
      <c r="AC215" s="6"/>
      <c r="AD215" s="6"/>
      <c r="AE215" s="6"/>
      <c r="AF215" s="6"/>
      <c r="AG215" s="6">
        <f>$B215</f>
        <v>79</v>
      </c>
      <c r="AH215" s="6"/>
      <c r="AI215" s="6"/>
      <c r="AJ215" s="6"/>
      <c r="AK215" s="6"/>
      <c r="AM215" s="6"/>
      <c r="AN215" s="6"/>
      <c r="AO215" s="6"/>
      <c r="AP215" s="6"/>
      <c r="AQ215" s="6">
        <f>$D215</f>
        <v>52</v>
      </c>
      <c r="AR215" s="6"/>
      <c r="AS215" s="6"/>
      <c r="AT215" s="6"/>
      <c r="AU215" s="6"/>
    </row>
    <row r="216" spans="1:47" ht="15" customHeight="1" x14ac:dyDescent="0.3">
      <c r="A216" s="42">
        <v>249</v>
      </c>
      <c r="B216" s="42">
        <v>133</v>
      </c>
      <c r="C216" s="42">
        <v>58</v>
      </c>
      <c r="D216" s="42">
        <v>89</v>
      </c>
      <c r="E216" s="42">
        <v>882</v>
      </c>
      <c r="F216" s="48">
        <v>3.4374999999999996E-2</v>
      </c>
      <c r="G216" s="41" t="s">
        <v>466</v>
      </c>
      <c r="H216" s="41" t="s">
        <v>628</v>
      </c>
      <c r="I216" s="42" t="s">
        <v>505</v>
      </c>
      <c r="J216" s="42" t="s">
        <v>36</v>
      </c>
      <c r="K216" s="42">
        <v>2</v>
      </c>
      <c r="L216" s="42" t="s">
        <v>35</v>
      </c>
      <c r="M216" s="6"/>
      <c r="N216" s="6"/>
      <c r="O216" s="6"/>
      <c r="P216" s="6"/>
      <c r="Q216" s="6"/>
      <c r="R216" s="6"/>
      <c r="S216" s="6">
        <f>$B216</f>
        <v>133</v>
      </c>
      <c r="U216" s="6"/>
      <c r="V216" s="6"/>
      <c r="W216" s="6"/>
      <c r="X216" s="6"/>
      <c r="Y216" s="6"/>
      <c r="Z216" s="6"/>
      <c r="AA216" s="6">
        <f>$D216</f>
        <v>89</v>
      </c>
      <c r="AC216" s="6"/>
      <c r="AD216" s="6"/>
      <c r="AE216" s="6"/>
      <c r="AF216" s="6"/>
      <c r="AG216" s="6"/>
      <c r="AH216" s="6"/>
      <c r="AI216" s="6"/>
      <c r="AJ216" s="6"/>
      <c r="AK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ht="15" customHeight="1" x14ac:dyDescent="0.3">
      <c r="A217" s="42">
        <v>251</v>
      </c>
      <c r="B217" s="42">
        <v>80</v>
      </c>
      <c r="C217" s="42">
        <v>8</v>
      </c>
      <c r="D217" s="42">
        <v>53</v>
      </c>
      <c r="E217" s="42">
        <v>1865</v>
      </c>
      <c r="F217" s="48">
        <v>3.4409722222222223E-2</v>
      </c>
      <c r="G217" s="41" t="s">
        <v>796</v>
      </c>
      <c r="H217" s="41" t="s">
        <v>797</v>
      </c>
      <c r="I217" s="42" t="s">
        <v>532</v>
      </c>
      <c r="J217" s="42" t="s">
        <v>22</v>
      </c>
      <c r="K217" s="42">
        <v>3</v>
      </c>
      <c r="L217" s="42" t="s">
        <v>35</v>
      </c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  <c r="Y217" s="6"/>
      <c r="Z217" s="6"/>
      <c r="AA217" s="6"/>
      <c r="AC217" s="6"/>
      <c r="AD217" s="6"/>
      <c r="AE217" s="6"/>
      <c r="AF217" s="6"/>
      <c r="AG217" s="6"/>
      <c r="AH217" s="6"/>
      <c r="AI217" s="6"/>
      <c r="AJ217" s="6"/>
      <c r="AK217" s="6">
        <f>$B217</f>
        <v>80</v>
      </c>
      <c r="AM217" s="6"/>
      <c r="AN217" s="6"/>
      <c r="AO217" s="6"/>
      <c r="AP217" s="6"/>
      <c r="AQ217" s="6"/>
      <c r="AR217" s="6"/>
      <c r="AS217" s="6"/>
      <c r="AT217" s="6"/>
      <c r="AU217" s="6">
        <f>$D217</f>
        <v>53</v>
      </c>
    </row>
    <row r="218" spans="1:47" ht="15" customHeight="1" x14ac:dyDescent="0.3">
      <c r="A218" s="42">
        <v>253</v>
      </c>
      <c r="B218" s="42">
        <v>81</v>
      </c>
      <c r="C218" s="42">
        <v>15</v>
      </c>
      <c r="D218" s="42">
        <v>54</v>
      </c>
      <c r="E218" s="42">
        <v>2043</v>
      </c>
      <c r="F218" s="48">
        <v>3.4421296296296297E-2</v>
      </c>
      <c r="G218" s="41" t="s">
        <v>600</v>
      </c>
      <c r="H218" s="41" t="s">
        <v>798</v>
      </c>
      <c r="I218" s="42" t="s">
        <v>505</v>
      </c>
      <c r="J218" s="42" t="s">
        <v>23</v>
      </c>
      <c r="K218" s="42">
        <v>3</v>
      </c>
      <c r="L218" s="42" t="s">
        <v>35</v>
      </c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  <c r="Y218" s="6"/>
      <c r="Z218" s="6"/>
      <c r="AA218" s="6"/>
      <c r="AC218" s="6"/>
      <c r="AD218" s="6"/>
      <c r="AE218" s="6"/>
      <c r="AF218" s="6"/>
      <c r="AG218" s="6"/>
      <c r="AH218" s="6"/>
      <c r="AI218" s="6">
        <f>$B218</f>
        <v>81</v>
      </c>
      <c r="AJ218" s="6"/>
      <c r="AK218" s="6"/>
      <c r="AM218" s="6"/>
      <c r="AN218" s="6"/>
      <c r="AO218" s="6"/>
      <c r="AP218" s="6"/>
      <c r="AQ218" s="6"/>
      <c r="AR218" s="6"/>
      <c r="AS218" s="6">
        <f>$D218</f>
        <v>54</v>
      </c>
      <c r="AT218" s="6"/>
      <c r="AU218" s="6"/>
    </row>
    <row r="219" spans="1:47" ht="15" customHeight="1" x14ac:dyDescent="0.3">
      <c r="A219" s="42">
        <v>254</v>
      </c>
      <c r="B219" s="42">
        <v>134</v>
      </c>
      <c r="C219" s="42"/>
      <c r="D219" s="42"/>
      <c r="E219" s="42">
        <v>1049</v>
      </c>
      <c r="F219" s="48">
        <v>3.4444444444444444E-2</v>
      </c>
      <c r="G219" s="41" t="s">
        <v>483</v>
      </c>
      <c r="H219" s="41" t="s">
        <v>270</v>
      </c>
      <c r="I219" s="42" t="s">
        <v>93</v>
      </c>
      <c r="J219" s="42" t="s">
        <v>77</v>
      </c>
      <c r="K219" s="42">
        <v>2</v>
      </c>
      <c r="L219" s="42" t="s">
        <v>35</v>
      </c>
      <c r="M219" s="6"/>
      <c r="N219" s="6"/>
      <c r="O219" s="6"/>
      <c r="P219" s="6"/>
      <c r="Q219" s="6"/>
      <c r="R219" s="6">
        <f>$B219</f>
        <v>134</v>
      </c>
      <c r="S219" s="6"/>
      <c r="U219" s="6"/>
      <c r="V219" s="6"/>
      <c r="W219" s="6"/>
      <c r="X219" s="6"/>
      <c r="Y219" s="6"/>
      <c r="Z219" s="6"/>
      <c r="AA219" s="6"/>
      <c r="AC219" s="6"/>
      <c r="AD219" s="6"/>
      <c r="AE219" s="6"/>
      <c r="AF219" s="6"/>
      <c r="AG219" s="6"/>
      <c r="AH219" s="6"/>
      <c r="AI219" s="6"/>
      <c r="AJ219" s="6"/>
      <c r="AK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 x14ac:dyDescent="0.3">
      <c r="A220" s="42">
        <v>255</v>
      </c>
      <c r="B220" s="42">
        <v>82</v>
      </c>
      <c r="C220" s="42">
        <v>29</v>
      </c>
      <c r="D220" s="42">
        <v>55</v>
      </c>
      <c r="E220" s="42">
        <v>1594</v>
      </c>
      <c r="F220" s="48">
        <v>3.4456018518518518E-2</v>
      </c>
      <c r="G220" s="41" t="s">
        <v>730</v>
      </c>
      <c r="H220" s="41" t="s">
        <v>418</v>
      </c>
      <c r="I220" s="42" t="s">
        <v>508</v>
      </c>
      <c r="J220" s="42" t="s">
        <v>30</v>
      </c>
      <c r="K220" s="42">
        <v>3</v>
      </c>
      <c r="L220" s="42" t="s">
        <v>35</v>
      </c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  <c r="Y220" s="6"/>
      <c r="Z220" s="6"/>
      <c r="AA220" s="6"/>
      <c r="AC220" s="6">
        <f>$B220</f>
        <v>82</v>
      </c>
      <c r="AD220" s="6"/>
      <c r="AE220" s="6"/>
      <c r="AF220" s="6"/>
      <c r="AG220" s="6"/>
      <c r="AH220" s="6"/>
      <c r="AI220" s="6"/>
      <c r="AJ220" s="6"/>
      <c r="AK220" s="6"/>
      <c r="AM220" s="6">
        <f>$D220</f>
        <v>55</v>
      </c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 x14ac:dyDescent="0.3">
      <c r="A221" s="42">
        <v>256</v>
      </c>
      <c r="B221" s="42">
        <v>135</v>
      </c>
      <c r="C221" s="42">
        <v>12</v>
      </c>
      <c r="D221" s="42">
        <v>90</v>
      </c>
      <c r="E221" s="42">
        <v>1035</v>
      </c>
      <c r="F221" s="48">
        <v>3.4467592592592591E-2</v>
      </c>
      <c r="G221" s="41" t="s">
        <v>554</v>
      </c>
      <c r="H221" s="41" t="s">
        <v>279</v>
      </c>
      <c r="I221" s="42" t="s">
        <v>532</v>
      </c>
      <c r="J221" s="42" t="s">
        <v>77</v>
      </c>
      <c r="K221" s="42">
        <v>2</v>
      </c>
      <c r="L221" s="42" t="s">
        <v>35</v>
      </c>
      <c r="M221" s="6"/>
      <c r="N221" s="6"/>
      <c r="O221" s="6"/>
      <c r="P221" s="6"/>
      <c r="Q221" s="6"/>
      <c r="R221" s="6">
        <f>$B221</f>
        <v>135</v>
      </c>
      <c r="S221" s="6"/>
      <c r="U221" s="6"/>
      <c r="V221" s="6"/>
      <c r="W221" s="6"/>
      <c r="X221" s="6"/>
      <c r="Y221" s="6"/>
      <c r="Z221" s="6">
        <f>$D221</f>
        <v>90</v>
      </c>
      <c r="AA221" s="6"/>
      <c r="AC221" s="6"/>
      <c r="AD221" s="6"/>
      <c r="AE221" s="6"/>
      <c r="AF221" s="6"/>
      <c r="AG221" s="6"/>
      <c r="AH221" s="6"/>
      <c r="AI221" s="6"/>
      <c r="AJ221" s="6"/>
      <c r="AK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5" customHeight="1" x14ac:dyDescent="0.3">
      <c r="A222" s="42">
        <v>257</v>
      </c>
      <c r="B222" s="42">
        <v>136</v>
      </c>
      <c r="C222" s="42">
        <v>21</v>
      </c>
      <c r="D222" s="42">
        <v>91</v>
      </c>
      <c r="E222" s="42">
        <v>1056</v>
      </c>
      <c r="F222" s="48">
        <v>3.4467592592592591E-2</v>
      </c>
      <c r="G222" s="41" t="s">
        <v>417</v>
      </c>
      <c r="H222" s="41" t="s">
        <v>629</v>
      </c>
      <c r="I222" s="42" t="s">
        <v>508</v>
      </c>
      <c r="J222" s="42" t="s">
        <v>76</v>
      </c>
      <c r="K222" s="42">
        <v>2</v>
      </c>
      <c r="L222" s="42" t="s">
        <v>35</v>
      </c>
      <c r="M222" s="6"/>
      <c r="N222" s="6">
        <f>$B222</f>
        <v>136</v>
      </c>
      <c r="O222" s="6"/>
      <c r="P222" s="6"/>
      <c r="Q222" s="6"/>
      <c r="R222" s="6"/>
      <c r="S222" s="6"/>
      <c r="U222" s="6"/>
      <c r="V222" s="6">
        <f>$D222</f>
        <v>91</v>
      </c>
      <c r="W222" s="6"/>
      <c r="X222" s="6"/>
      <c r="Y222" s="6"/>
      <c r="Z222" s="6"/>
      <c r="AA222" s="6"/>
      <c r="AC222" s="6"/>
      <c r="AD222" s="6"/>
      <c r="AE222" s="6"/>
      <c r="AF222" s="6"/>
      <c r="AG222" s="6"/>
      <c r="AH222" s="6"/>
      <c r="AI222" s="6"/>
      <c r="AJ222" s="6"/>
      <c r="AK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5" customHeight="1" x14ac:dyDescent="0.3">
      <c r="A223" s="42">
        <v>258</v>
      </c>
      <c r="B223" s="42">
        <v>83</v>
      </c>
      <c r="C223" s="42">
        <v>16</v>
      </c>
      <c r="D223" s="42">
        <v>56</v>
      </c>
      <c r="E223" s="42">
        <v>1788</v>
      </c>
      <c r="F223" s="48">
        <v>3.4479166666666665E-2</v>
      </c>
      <c r="G223" s="41" t="s">
        <v>799</v>
      </c>
      <c r="H223" s="41" t="s">
        <v>800</v>
      </c>
      <c r="I223" s="42" t="s">
        <v>505</v>
      </c>
      <c r="J223" s="42" t="s">
        <v>21</v>
      </c>
      <c r="K223" s="42">
        <v>3</v>
      </c>
      <c r="L223" s="42" t="s">
        <v>35</v>
      </c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  <c r="Y223" s="6"/>
      <c r="Z223" s="6"/>
      <c r="AA223" s="6"/>
      <c r="AC223" s="6"/>
      <c r="AD223" s="6"/>
      <c r="AE223" s="6"/>
      <c r="AF223" s="6">
        <f>$B223</f>
        <v>83</v>
      </c>
      <c r="AG223" s="6"/>
      <c r="AH223" s="6"/>
      <c r="AI223" s="6"/>
      <c r="AJ223" s="6"/>
      <c r="AK223" s="6"/>
      <c r="AM223" s="6"/>
      <c r="AN223" s="6"/>
      <c r="AO223" s="6"/>
      <c r="AP223" s="6">
        <f>$D223</f>
        <v>56</v>
      </c>
      <c r="AQ223" s="6"/>
      <c r="AR223" s="6"/>
      <c r="AS223" s="6"/>
      <c r="AT223" s="6"/>
      <c r="AU223" s="6"/>
    </row>
    <row r="224" spans="1:47" ht="15" customHeight="1" x14ac:dyDescent="0.3">
      <c r="A224" s="42">
        <v>259</v>
      </c>
      <c r="B224" s="42">
        <v>84</v>
      </c>
      <c r="C224" s="42">
        <v>30</v>
      </c>
      <c r="D224" s="42">
        <v>57</v>
      </c>
      <c r="E224" s="42">
        <v>1571</v>
      </c>
      <c r="F224" s="48">
        <v>3.4548611111111113E-2</v>
      </c>
      <c r="G224" s="41" t="s">
        <v>511</v>
      </c>
      <c r="H224" s="41" t="s">
        <v>347</v>
      </c>
      <c r="I224" s="42" t="s">
        <v>508</v>
      </c>
      <c r="J224" s="42" t="s">
        <v>30</v>
      </c>
      <c r="K224" s="42">
        <v>3</v>
      </c>
      <c r="L224" s="42" t="s">
        <v>35</v>
      </c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  <c r="Y224" s="6"/>
      <c r="Z224" s="6"/>
      <c r="AA224" s="6"/>
      <c r="AC224" s="6">
        <f>$B224</f>
        <v>84</v>
      </c>
      <c r="AD224" s="6"/>
      <c r="AE224" s="6"/>
      <c r="AF224" s="6"/>
      <c r="AG224" s="6"/>
      <c r="AH224" s="6"/>
      <c r="AI224" s="6"/>
      <c r="AJ224" s="6"/>
      <c r="AK224" s="6"/>
      <c r="AM224" s="6">
        <f>$D224</f>
        <v>57</v>
      </c>
      <c r="AN224" s="6"/>
      <c r="AO224" s="6"/>
      <c r="AP224" s="6"/>
      <c r="AQ224" s="6"/>
      <c r="AR224" s="6"/>
      <c r="AS224" s="6"/>
      <c r="AT224" s="6"/>
      <c r="AU224" s="6"/>
    </row>
    <row r="225" spans="1:47" ht="15" customHeight="1" x14ac:dyDescent="0.3">
      <c r="A225" s="42">
        <v>260</v>
      </c>
      <c r="B225" s="42">
        <v>137</v>
      </c>
      <c r="C225" s="42">
        <v>59</v>
      </c>
      <c r="D225" s="42">
        <v>92</v>
      </c>
      <c r="E225" s="42">
        <v>1045</v>
      </c>
      <c r="F225" s="48">
        <v>3.4548611111111113E-2</v>
      </c>
      <c r="G225" s="41" t="s">
        <v>630</v>
      </c>
      <c r="H225" s="41" t="s">
        <v>631</v>
      </c>
      <c r="I225" s="42" t="s">
        <v>505</v>
      </c>
      <c r="J225" s="42" t="s">
        <v>77</v>
      </c>
      <c r="K225" s="42">
        <v>2</v>
      </c>
      <c r="L225" s="42" t="s">
        <v>35</v>
      </c>
      <c r="M225" s="6"/>
      <c r="N225" s="6"/>
      <c r="O225" s="6"/>
      <c r="P225" s="6"/>
      <c r="Q225" s="6"/>
      <c r="R225" s="6">
        <f>$B225</f>
        <v>137</v>
      </c>
      <c r="S225" s="6"/>
      <c r="U225" s="6"/>
      <c r="V225" s="6"/>
      <c r="W225" s="6"/>
      <c r="X225" s="6"/>
      <c r="Y225" s="6"/>
      <c r="Z225" s="6">
        <f>$D225</f>
        <v>92</v>
      </c>
      <c r="AA225" s="6"/>
      <c r="AC225" s="6"/>
      <c r="AD225" s="6"/>
      <c r="AE225" s="6"/>
      <c r="AF225" s="6"/>
      <c r="AG225" s="6"/>
      <c r="AH225" s="6"/>
      <c r="AI225" s="6"/>
      <c r="AJ225" s="6"/>
      <c r="AK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 x14ac:dyDescent="0.3">
      <c r="A226" s="42">
        <v>261</v>
      </c>
      <c r="B226" s="42">
        <v>138</v>
      </c>
      <c r="C226" s="42">
        <v>22</v>
      </c>
      <c r="D226" s="42">
        <v>93</v>
      </c>
      <c r="E226" s="42">
        <v>1099</v>
      </c>
      <c r="F226" s="48">
        <v>3.4594907407407408E-2</v>
      </c>
      <c r="G226" s="41" t="s">
        <v>632</v>
      </c>
      <c r="H226" s="41" t="s">
        <v>633</v>
      </c>
      <c r="I226" s="42" t="s">
        <v>508</v>
      </c>
      <c r="J226" s="42" t="s">
        <v>76</v>
      </c>
      <c r="K226" s="42">
        <v>2</v>
      </c>
      <c r="L226" s="42" t="s">
        <v>35</v>
      </c>
      <c r="M226" s="6"/>
      <c r="N226" s="6">
        <f>$B226</f>
        <v>138</v>
      </c>
      <c r="O226" s="6"/>
      <c r="P226" s="6"/>
      <c r="Q226" s="6"/>
      <c r="R226" s="6"/>
      <c r="S226" s="6"/>
      <c r="U226" s="6"/>
      <c r="V226" s="6">
        <f>$D226</f>
        <v>93</v>
      </c>
      <c r="W226" s="6"/>
      <c r="X226" s="6"/>
      <c r="Y226" s="6"/>
      <c r="Z226" s="6"/>
      <c r="AA226" s="6"/>
      <c r="AC226" s="6"/>
      <c r="AD226" s="6"/>
      <c r="AE226" s="6"/>
      <c r="AF226" s="6"/>
      <c r="AG226" s="6"/>
      <c r="AH226" s="6"/>
      <c r="AI226" s="6"/>
      <c r="AJ226" s="6"/>
      <c r="AK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ht="15" customHeight="1" x14ac:dyDescent="0.3">
      <c r="A227" s="42">
        <v>262</v>
      </c>
      <c r="B227" s="42">
        <v>139</v>
      </c>
      <c r="C227" s="42">
        <v>23</v>
      </c>
      <c r="D227" s="42">
        <v>94</v>
      </c>
      <c r="E227" s="42">
        <v>990</v>
      </c>
      <c r="F227" s="48">
        <v>3.4629629629629628E-2</v>
      </c>
      <c r="G227" s="41" t="s">
        <v>429</v>
      </c>
      <c r="H227" s="41" t="s">
        <v>634</v>
      </c>
      <c r="I227" s="42" t="s">
        <v>508</v>
      </c>
      <c r="J227" s="42" t="s">
        <v>77</v>
      </c>
      <c r="K227" s="42">
        <v>2</v>
      </c>
      <c r="L227" s="42" t="s">
        <v>35</v>
      </c>
      <c r="M227" s="6"/>
      <c r="N227" s="6"/>
      <c r="O227" s="6"/>
      <c r="P227" s="6"/>
      <c r="Q227" s="6"/>
      <c r="R227" s="6">
        <f>$B227</f>
        <v>139</v>
      </c>
      <c r="S227" s="6"/>
      <c r="U227" s="6"/>
      <c r="V227" s="6"/>
      <c r="W227" s="6"/>
      <c r="X227" s="6"/>
      <c r="Y227" s="6"/>
      <c r="Z227" s="6">
        <f>$D227</f>
        <v>94</v>
      </c>
      <c r="AA227" s="6"/>
      <c r="AC227" s="6"/>
      <c r="AD227" s="6"/>
      <c r="AE227" s="6"/>
      <c r="AF227" s="6"/>
      <c r="AG227" s="6"/>
      <c r="AH227" s="6"/>
      <c r="AI227" s="6"/>
      <c r="AJ227" s="6"/>
      <c r="AK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ht="15" customHeight="1" x14ac:dyDescent="0.3">
      <c r="A228" s="42">
        <v>265</v>
      </c>
      <c r="B228" s="42">
        <v>140</v>
      </c>
      <c r="C228" s="42"/>
      <c r="D228" s="42"/>
      <c r="E228" s="42">
        <v>1387</v>
      </c>
      <c r="F228" s="48">
        <v>3.4675925925925923E-2</v>
      </c>
      <c r="G228" s="41" t="s">
        <v>466</v>
      </c>
      <c r="H228" s="41" t="s">
        <v>484</v>
      </c>
      <c r="I228" s="42" t="s">
        <v>93</v>
      </c>
      <c r="J228" s="42" t="s">
        <v>33</v>
      </c>
      <c r="K228" s="42">
        <v>2</v>
      </c>
      <c r="L228" s="42" t="s">
        <v>35</v>
      </c>
      <c r="M228" s="6"/>
      <c r="N228" s="6"/>
      <c r="O228" s="6">
        <f>$B228</f>
        <v>140</v>
      </c>
      <c r="P228" s="6"/>
      <c r="Q228" s="6"/>
      <c r="R228" s="6"/>
      <c r="S228" s="6"/>
      <c r="U228" s="6"/>
      <c r="V228" s="6"/>
      <c r="W228" s="6"/>
      <c r="X228" s="6"/>
      <c r="Y228" s="6"/>
      <c r="Z228" s="6"/>
      <c r="AA228" s="6"/>
      <c r="AC228" s="6"/>
      <c r="AD228" s="6"/>
      <c r="AE228" s="6"/>
      <c r="AF228" s="6"/>
      <c r="AG228" s="6"/>
      <c r="AH228" s="6"/>
      <c r="AI228" s="6"/>
      <c r="AJ228" s="6"/>
      <c r="AK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ht="15" customHeight="1" x14ac:dyDescent="0.3">
      <c r="A229" s="42">
        <v>267</v>
      </c>
      <c r="B229" s="42">
        <v>85</v>
      </c>
      <c r="C229" s="42">
        <v>31</v>
      </c>
      <c r="D229" s="42">
        <v>58</v>
      </c>
      <c r="E229" s="42">
        <v>1816</v>
      </c>
      <c r="F229" s="48">
        <v>3.4722222222222224E-2</v>
      </c>
      <c r="G229" s="41" t="s">
        <v>558</v>
      </c>
      <c r="H229" s="41" t="s">
        <v>801</v>
      </c>
      <c r="I229" s="42" t="s">
        <v>508</v>
      </c>
      <c r="J229" s="42" t="s">
        <v>18</v>
      </c>
      <c r="K229" s="42">
        <v>3</v>
      </c>
      <c r="L229" s="42" t="s">
        <v>35</v>
      </c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  <c r="Y229" s="6"/>
      <c r="Z229" s="6"/>
      <c r="AA229" s="6"/>
      <c r="AC229" s="6"/>
      <c r="AD229" s="6">
        <f>$B229</f>
        <v>85</v>
      </c>
      <c r="AE229" s="6"/>
      <c r="AF229" s="6"/>
      <c r="AG229" s="6"/>
      <c r="AH229" s="6"/>
      <c r="AI229" s="6"/>
      <c r="AJ229" s="6"/>
      <c r="AK229" s="6"/>
      <c r="AM229" s="6"/>
      <c r="AN229" s="6">
        <f>$D229</f>
        <v>58</v>
      </c>
      <c r="AO229" s="6"/>
      <c r="AP229" s="6"/>
      <c r="AQ229" s="6"/>
      <c r="AR229" s="6"/>
      <c r="AS229" s="6"/>
      <c r="AT229" s="6"/>
      <c r="AU229" s="6"/>
    </row>
    <row r="230" spans="1:47" ht="15" customHeight="1" x14ac:dyDescent="0.3">
      <c r="A230" s="42">
        <v>268</v>
      </c>
      <c r="B230" s="42">
        <v>86</v>
      </c>
      <c r="C230" s="42">
        <v>32</v>
      </c>
      <c r="D230" s="42">
        <v>59</v>
      </c>
      <c r="E230" s="42">
        <v>1609</v>
      </c>
      <c r="F230" s="48">
        <v>3.4756944444444444E-2</v>
      </c>
      <c r="G230" s="41" t="s">
        <v>802</v>
      </c>
      <c r="H230" s="41" t="s">
        <v>803</v>
      </c>
      <c r="I230" s="42" t="s">
        <v>508</v>
      </c>
      <c r="J230" s="42" t="s">
        <v>30</v>
      </c>
      <c r="K230" s="42">
        <v>3</v>
      </c>
      <c r="L230" s="42" t="s">
        <v>35</v>
      </c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  <c r="Y230" s="6"/>
      <c r="Z230" s="6"/>
      <c r="AA230" s="6"/>
      <c r="AC230" s="6">
        <f>$B230</f>
        <v>86</v>
      </c>
      <c r="AD230" s="6"/>
      <c r="AE230" s="6"/>
      <c r="AF230" s="6"/>
      <c r="AG230" s="6"/>
      <c r="AH230" s="6"/>
      <c r="AI230" s="6"/>
      <c r="AJ230" s="6"/>
      <c r="AK230" s="6"/>
      <c r="AM230" s="6">
        <f>$D230</f>
        <v>59</v>
      </c>
      <c r="AN230" s="6"/>
      <c r="AO230" s="6"/>
      <c r="AP230" s="6"/>
      <c r="AQ230" s="6"/>
      <c r="AR230" s="6"/>
      <c r="AS230" s="6"/>
      <c r="AT230" s="6"/>
      <c r="AU230" s="6"/>
    </row>
    <row r="231" spans="1:47" ht="15" customHeight="1" x14ac:dyDescent="0.3">
      <c r="A231" s="42">
        <v>270</v>
      </c>
      <c r="B231" s="42">
        <v>141</v>
      </c>
      <c r="C231" s="42">
        <v>13</v>
      </c>
      <c r="D231" s="42">
        <v>95</v>
      </c>
      <c r="E231" s="42">
        <v>1210</v>
      </c>
      <c r="F231" s="48">
        <v>3.4768518518518525E-2</v>
      </c>
      <c r="G231" s="41" t="s">
        <v>327</v>
      </c>
      <c r="H231" s="41" t="s">
        <v>635</v>
      </c>
      <c r="I231" s="42" t="s">
        <v>532</v>
      </c>
      <c r="J231" s="42" t="s">
        <v>32</v>
      </c>
      <c r="K231" s="42">
        <v>2</v>
      </c>
      <c r="L231" s="42" t="s">
        <v>35</v>
      </c>
      <c r="M231" s="6"/>
      <c r="N231" s="6"/>
      <c r="O231" s="6"/>
      <c r="P231" s="6">
        <f>$B231</f>
        <v>141</v>
      </c>
      <c r="Q231" s="6"/>
      <c r="R231" s="6"/>
      <c r="S231" s="6"/>
      <c r="U231" s="6"/>
      <c r="V231" s="6"/>
      <c r="W231" s="6"/>
      <c r="X231" s="6">
        <f>$D231</f>
        <v>95</v>
      </c>
      <c r="Y231" s="6"/>
      <c r="Z231" s="6"/>
      <c r="AA231" s="6"/>
      <c r="AC231" s="6"/>
      <c r="AD231" s="6"/>
      <c r="AE231" s="6"/>
      <c r="AF231" s="6"/>
      <c r="AG231" s="6"/>
      <c r="AH231" s="6"/>
      <c r="AI231" s="6"/>
      <c r="AJ231" s="6"/>
      <c r="AK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ht="15" customHeight="1" x14ac:dyDescent="0.3">
      <c r="A232" s="42">
        <v>271</v>
      </c>
      <c r="B232" s="42">
        <v>87</v>
      </c>
      <c r="C232" s="42">
        <v>17</v>
      </c>
      <c r="D232" s="42">
        <v>60</v>
      </c>
      <c r="E232" s="42">
        <v>2121</v>
      </c>
      <c r="F232" s="48">
        <v>3.4780092592592592E-2</v>
      </c>
      <c r="G232" s="41" t="s">
        <v>558</v>
      </c>
      <c r="H232" s="41" t="s">
        <v>804</v>
      </c>
      <c r="I232" s="42" t="s">
        <v>505</v>
      </c>
      <c r="J232" s="42" t="s">
        <v>23</v>
      </c>
      <c r="K232" s="42">
        <v>3</v>
      </c>
      <c r="L232" s="42" t="s">
        <v>35</v>
      </c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  <c r="Y232" s="6"/>
      <c r="Z232" s="6"/>
      <c r="AA232" s="6"/>
      <c r="AC232" s="6"/>
      <c r="AD232" s="6"/>
      <c r="AE232" s="6"/>
      <c r="AF232" s="6"/>
      <c r="AG232" s="6"/>
      <c r="AH232" s="6"/>
      <c r="AI232" s="6">
        <f>$B232</f>
        <v>87</v>
      </c>
      <c r="AJ232" s="6"/>
      <c r="AK232" s="6"/>
      <c r="AM232" s="6"/>
      <c r="AN232" s="6"/>
      <c r="AO232" s="6"/>
      <c r="AP232" s="6"/>
      <c r="AQ232" s="6"/>
      <c r="AR232" s="6"/>
      <c r="AS232" s="6">
        <f>$D232</f>
        <v>60</v>
      </c>
      <c r="AT232" s="6"/>
      <c r="AU232" s="6"/>
    </row>
    <row r="233" spans="1:47" ht="15" customHeight="1" x14ac:dyDescent="0.3">
      <c r="A233" s="42">
        <v>272</v>
      </c>
      <c r="B233" s="42">
        <v>88</v>
      </c>
      <c r="C233" s="42"/>
      <c r="D233" s="42"/>
      <c r="E233" s="42">
        <v>2028</v>
      </c>
      <c r="F233" s="48">
        <v>3.4861111111111114E-2</v>
      </c>
      <c r="G233" s="41" t="s">
        <v>519</v>
      </c>
      <c r="H233" s="41" t="s">
        <v>732</v>
      </c>
      <c r="I233" s="42" t="s">
        <v>93</v>
      </c>
      <c r="J233" s="42" t="s">
        <v>23</v>
      </c>
      <c r="K233" s="42">
        <v>3</v>
      </c>
      <c r="L233" s="42" t="s">
        <v>35</v>
      </c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  <c r="Y233" s="6"/>
      <c r="Z233" s="6"/>
      <c r="AA233" s="6"/>
      <c r="AC233" s="6"/>
      <c r="AD233" s="6"/>
      <c r="AE233" s="6"/>
      <c r="AF233" s="6"/>
      <c r="AG233" s="6"/>
      <c r="AH233" s="6"/>
      <c r="AI233" s="6">
        <f>$B233</f>
        <v>88</v>
      </c>
      <c r="AJ233" s="6"/>
      <c r="AK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ht="15" customHeight="1" x14ac:dyDescent="0.3">
      <c r="A234" s="42">
        <v>273</v>
      </c>
      <c r="B234" s="42">
        <v>142</v>
      </c>
      <c r="C234" s="42">
        <v>60</v>
      </c>
      <c r="D234" s="42">
        <v>96</v>
      </c>
      <c r="E234" s="42">
        <v>1512</v>
      </c>
      <c r="F234" s="48">
        <v>3.4918981481481481E-2</v>
      </c>
      <c r="G234" s="41" t="s">
        <v>636</v>
      </c>
      <c r="H234" s="41" t="s">
        <v>637</v>
      </c>
      <c r="I234" s="42" t="s">
        <v>505</v>
      </c>
      <c r="J234" s="42" t="s">
        <v>27</v>
      </c>
      <c r="K234" s="42">
        <v>2</v>
      </c>
      <c r="L234" s="42" t="s">
        <v>35</v>
      </c>
      <c r="M234" s="6"/>
      <c r="N234" s="6"/>
      <c r="O234" s="6"/>
      <c r="P234" s="6"/>
      <c r="Q234" s="6">
        <f>$B234</f>
        <v>142</v>
      </c>
      <c r="R234" s="6"/>
      <c r="S234" s="6"/>
      <c r="U234" s="6"/>
      <c r="V234" s="6"/>
      <c r="W234" s="6"/>
      <c r="X234" s="6"/>
      <c r="Y234" s="6">
        <f>$D234</f>
        <v>96</v>
      </c>
      <c r="Z234" s="6"/>
      <c r="AA234" s="6"/>
      <c r="AC234" s="6"/>
      <c r="AD234" s="6"/>
      <c r="AE234" s="6"/>
      <c r="AF234" s="6"/>
      <c r="AG234" s="6"/>
      <c r="AH234" s="6"/>
      <c r="AI234" s="6"/>
      <c r="AJ234" s="6"/>
      <c r="AK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ht="15" customHeight="1" x14ac:dyDescent="0.3">
      <c r="A235" s="42">
        <v>276</v>
      </c>
      <c r="B235" s="42">
        <v>143</v>
      </c>
      <c r="C235" s="42">
        <v>61</v>
      </c>
      <c r="D235" s="42">
        <v>97</v>
      </c>
      <c r="E235" s="42">
        <v>1076</v>
      </c>
      <c r="F235" s="48">
        <v>3.5011574074074077E-2</v>
      </c>
      <c r="G235" s="41" t="s">
        <v>627</v>
      </c>
      <c r="H235" s="41" t="s">
        <v>638</v>
      </c>
      <c r="I235" s="42" t="s">
        <v>505</v>
      </c>
      <c r="J235" s="42" t="s">
        <v>76</v>
      </c>
      <c r="K235" s="42">
        <v>2</v>
      </c>
      <c r="L235" s="42" t="s">
        <v>35</v>
      </c>
      <c r="M235" s="6"/>
      <c r="N235" s="6">
        <f>$B235</f>
        <v>143</v>
      </c>
      <c r="O235" s="6"/>
      <c r="P235" s="6"/>
      <c r="Q235" s="6"/>
      <c r="R235" s="6"/>
      <c r="S235" s="6"/>
      <c r="U235" s="6"/>
      <c r="V235" s="6">
        <f>$D235</f>
        <v>97</v>
      </c>
      <c r="W235" s="6"/>
      <c r="X235" s="6"/>
      <c r="Y235" s="6"/>
      <c r="Z235" s="6"/>
      <c r="AA235" s="6"/>
      <c r="AC235" s="6"/>
      <c r="AD235" s="6"/>
      <c r="AE235" s="6"/>
      <c r="AF235" s="6"/>
      <c r="AG235" s="6"/>
      <c r="AH235" s="6"/>
      <c r="AI235" s="6"/>
      <c r="AJ235" s="6"/>
      <c r="AK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ht="15" customHeight="1" x14ac:dyDescent="0.3">
      <c r="A236" s="42">
        <v>277</v>
      </c>
      <c r="B236" s="42">
        <v>144</v>
      </c>
      <c r="C236" s="42">
        <v>24</v>
      </c>
      <c r="D236" s="42">
        <v>98</v>
      </c>
      <c r="E236" s="42">
        <v>1382</v>
      </c>
      <c r="F236" s="48">
        <v>3.5057870370370371E-2</v>
      </c>
      <c r="G236" s="41" t="s">
        <v>386</v>
      </c>
      <c r="H236" s="41" t="s">
        <v>277</v>
      </c>
      <c r="I236" s="42" t="s">
        <v>508</v>
      </c>
      <c r="J236" s="42" t="s">
        <v>33</v>
      </c>
      <c r="K236" s="42">
        <v>2</v>
      </c>
      <c r="L236" s="42" t="s">
        <v>35</v>
      </c>
      <c r="M236" s="6"/>
      <c r="N236" s="6"/>
      <c r="O236" s="6">
        <f>$B236</f>
        <v>144</v>
      </c>
      <c r="P236" s="6"/>
      <c r="Q236" s="6"/>
      <c r="R236" s="6"/>
      <c r="S236" s="6"/>
      <c r="U236" s="6"/>
      <c r="V236" s="6"/>
      <c r="W236" s="6">
        <f>$D236</f>
        <v>98</v>
      </c>
      <c r="X236" s="6"/>
      <c r="Y236" s="6"/>
      <c r="Z236" s="6"/>
      <c r="AA236" s="6"/>
      <c r="AC236" s="6"/>
      <c r="AD236" s="6"/>
      <c r="AE236" s="6"/>
      <c r="AF236" s="6"/>
      <c r="AG236" s="6"/>
      <c r="AH236" s="6"/>
      <c r="AI236" s="6"/>
      <c r="AJ236" s="6"/>
      <c r="AK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ht="15" customHeight="1" x14ac:dyDescent="0.3">
      <c r="A237" s="42">
        <v>280</v>
      </c>
      <c r="B237" s="42">
        <v>89</v>
      </c>
      <c r="C237" s="42">
        <v>9</v>
      </c>
      <c r="D237" s="42">
        <v>61</v>
      </c>
      <c r="E237" s="42">
        <v>1946</v>
      </c>
      <c r="F237" s="48">
        <v>3.5115740740740746E-2</v>
      </c>
      <c r="G237" s="41" t="s">
        <v>611</v>
      </c>
      <c r="H237" s="41" t="s">
        <v>805</v>
      </c>
      <c r="I237" s="42" t="s">
        <v>532</v>
      </c>
      <c r="J237" s="42" t="s">
        <v>37</v>
      </c>
      <c r="K237" s="42">
        <v>3</v>
      </c>
      <c r="L237" s="42" t="s">
        <v>35</v>
      </c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  <c r="Y237" s="6"/>
      <c r="Z237" s="6"/>
      <c r="AA237" s="6"/>
      <c r="AC237" s="6"/>
      <c r="AD237" s="6"/>
      <c r="AE237" s="6">
        <f>$B237</f>
        <v>89</v>
      </c>
      <c r="AF237" s="6"/>
      <c r="AG237" s="6"/>
      <c r="AH237" s="6"/>
      <c r="AI237" s="6"/>
      <c r="AJ237" s="6"/>
      <c r="AK237" s="6"/>
      <c r="AM237" s="6"/>
      <c r="AN237" s="6"/>
      <c r="AO237" s="6">
        <f>$D237</f>
        <v>61</v>
      </c>
      <c r="AP237" s="6"/>
      <c r="AQ237" s="6"/>
      <c r="AR237" s="6"/>
      <c r="AS237" s="6"/>
      <c r="AT237" s="6"/>
      <c r="AU237" s="6"/>
    </row>
    <row r="238" spans="1:47" ht="15" customHeight="1" x14ac:dyDescent="0.3">
      <c r="A238" s="42">
        <v>281</v>
      </c>
      <c r="B238" s="42">
        <v>145</v>
      </c>
      <c r="C238" s="42">
        <v>62</v>
      </c>
      <c r="D238" s="42">
        <v>99</v>
      </c>
      <c r="E238" s="42">
        <v>1009</v>
      </c>
      <c r="F238" s="48">
        <v>3.5127314814814813E-2</v>
      </c>
      <c r="G238" s="41" t="s">
        <v>639</v>
      </c>
      <c r="H238" s="41" t="s">
        <v>640</v>
      </c>
      <c r="I238" s="42" t="s">
        <v>505</v>
      </c>
      <c r="J238" s="42" t="s">
        <v>77</v>
      </c>
      <c r="K238" s="42">
        <v>2</v>
      </c>
      <c r="L238" s="42" t="s">
        <v>35</v>
      </c>
      <c r="M238" s="6"/>
      <c r="N238" s="6"/>
      <c r="O238" s="6"/>
      <c r="P238" s="6"/>
      <c r="Q238" s="6"/>
      <c r="R238" s="6">
        <f>$B238</f>
        <v>145</v>
      </c>
      <c r="S238" s="6"/>
      <c r="U238" s="6"/>
      <c r="V238" s="6"/>
      <c r="W238" s="6"/>
      <c r="X238" s="6"/>
      <c r="Y238" s="6"/>
      <c r="Z238" s="6">
        <f>$D238</f>
        <v>99</v>
      </c>
      <c r="AA238" s="6"/>
      <c r="AC238" s="6"/>
      <c r="AD238" s="6"/>
      <c r="AE238" s="6"/>
      <c r="AF238" s="6"/>
      <c r="AG238" s="6"/>
      <c r="AH238" s="6"/>
      <c r="AI238" s="6"/>
      <c r="AJ238" s="6"/>
      <c r="AK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ht="15" customHeight="1" x14ac:dyDescent="0.3">
      <c r="A239" s="42">
        <v>282</v>
      </c>
      <c r="B239" s="42">
        <v>146</v>
      </c>
      <c r="C239" s="42">
        <v>14</v>
      </c>
      <c r="D239" s="42">
        <v>100</v>
      </c>
      <c r="E239" s="42">
        <v>1221</v>
      </c>
      <c r="F239" s="48">
        <v>3.5138888888888893E-2</v>
      </c>
      <c r="G239" s="41" t="s">
        <v>386</v>
      </c>
      <c r="H239" s="41" t="s">
        <v>356</v>
      </c>
      <c r="I239" s="42" t="s">
        <v>532</v>
      </c>
      <c r="J239" s="42" t="s">
        <v>32</v>
      </c>
      <c r="K239" s="42">
        <v>2</v>
      </c>
      <c r="L239" s="42" t="s">
        <v>35</v>
      </c>
      <c r="M239" s="6"/>
      <c r="N239" s="6"/>
      <c r="O239" s="6"/>
      <c r="P239" s="6">
        <f>$B239</f>
        <v>146</v>
      </c>
      <c r="Q239" s="6"/>
      <c r="R239" s="6"/>
      <c r="S239" s="6"/>
      <c r="U239" s="6"/>
      <c r="V239" s="6"/>
      <c r="W239" s="6"/>
      <c r="X239" s="6">
        <f>$D239</f>
        <v>100</v>
      </c>
      <c r="Y239" s="6"/>
      <c r="Z239" s="6"/>
      <c r="AA239" s="6"/>
      <c r="AC239" s="6"/>
      <c r="AD239" s="6"/>
      <c r="AE239" s="6"/>
      <c r="AF239" s="6"/>
      <c r="AG239" s="6"/>
      <c r="AH239" s="6"/>
      <c r="AI239" s="6"/>
      <c r="AJ239" s="6"/>
      <c r="AK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ht="15" customHeight="1" x14ac:dyDescent="0.3">
      <c r="A240" s="42">
        <v>283</v>
      </c>
      <c r="B240" s="42">
        <v>147</v>
      </c>
      <c r="C240" s="42">
        <v>63</v>
      </c>
      <c r="D240" s="42">
        <v>101</v>
      </c>
      <c r="E240" s="42">
        <v>1325</v>
      </c>
      <c r="F240" s="48">
        <v>3.515046296296296E-2</v>
      </c>
      <c r="G240" s="41" t="s">
        <v>641</v>
      </c>
      <c r="H240" s="41" t="s">
        <v>578</v>
      </c>
      <c r="I240" s="42" t="s">
        <v>505</v>
      </c>
      <c r="J240" s="42" t="s">
        <v>20</v>
      </c>
      <c r="K240" s="42">
        <v>2</v>
      </c>
      <c r="L240" s="42" t="s">
        <v>35</v>
      </c>
      <c r="M240" s="6">
        <f>$B240</f>
        <v>147</v>
      </c>
      <c r="N240" s="6"/>
      <c r="O240" s="6"/>
      <c r="P240" s="6"/>
      <c r="Q240" s="6"/>
      <c r="R240" s="6"/>
      <c r="S240" s="6"/>
      <c r="U240" s="6">
        <f>$D240</f>
        <v>101</v>
      </c>
      <c r="V240" s="6"/>
      <c r="W240" s="6"/>
      <c r="X240" s="6"/>
      <c r="Y240" s="6"/>
      <c r="Z240" s="6"/>
      <c r="AA240" s="6"/>
      <c r="AC240" s="6"/>
      <c r="AD240" s="6"/>
      <c r="AE240" s="6"/>
      <c r="AF240" s="6"/>
      <c r="AG240" s="6"/>
      <c r="AH240" s="6"/>
      <c r="AI240" s="6"/>
      <c r="AJ240" s="6"/>
      <c r="AK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ht="15" customHeight="1" x14ac:dyDescent="0.3">
      <c r="A241" s="42">
        <v>284</v>
      </c>
      <c r="B241" s="42">
        <v>90</v>
      </c>
      <c r="C241" s="42">
        <v>33</v>
      </c>
      <c r="D241" s="42">
        <v>62</v>
      </c>
      <c r="E241" s="42">
        <v>1783</v>
      </c>
      <c r="F241" s="48">
        <v>3.5185185185185187E-2</v>
      </c>
      <c r="G241" s="41" t="s">
        <v>438</v>
      </c>
      <c r="H241" s="41" t="s">
        <v>806</v>
      </c>
      <c r="I241" s="42" t="s">
        <v>508</v>
      </c>
      <c r="J241" s="42" t="s">
        <v>21</v>
      </c>
      <c r="K241" s="42">
        <v>3</v>
      </c>
      <c r="L241" s="42" t="s">
        <v>35</v>
      </c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  <c r="Y241" s="6"/>
      <c r="Z241" s="6"/>
      <c r="AA241" s="6"/>
      <c r="AC241" s="6"/>
      <c r="AD241" s="6"/>
      <c r="AE241" s="6"/>
      <c r="AF241" s="6">
        <f>$B241</f>
        <v>90</v>
      </c>
      <c r="AG241" s="6"/>
      <c r="AH241" s="6"/>
      <c r="AI241" s="6"/>
      <c r="AJ241" s="6"/>
      <c r="AK241" s="6"/>
      <c r="AM241" s="6"/>
      <c r="AN241" s="6"/>
      <c r="AO241" s="6"/>
      <c r="AP241" s="6">
        <f>$D241</f>
        <v>62</v>
      </c>
      <c r="AQ241" s="6"/>
      <c r="AR241" s="6"/>
      <c r="AS241" s="6"/>
      <c r="AT241" s="6"/>
      <c r="AU241" s="6"/>
    </row>
    <row r="242" spans="1:47" ht="15" customHeight="1" x14ac:dyDescent="0.3">
      <c r="A242" s="42">
        <v>285</v>
      </c>
      <c r="B242" s="42">
        <v>148</v>
      </c>
      <c r="C242" s="42">
        <v>64</v>
      </c>
      <c r="D242" s="42">
        <v>102</v>
      </c>
      <c r="E242" s="42">
        <v>1199</v>
      </c>
      <c r="F242" s="48">
        <v>3.5196759259259254E-2</v>
      </c>
      <c r="G242" s="41" t="s">
        <v>544</v>
      </c>
      <c r="H242" s="41" t="s">
        <v>193</v>
      </c>
      <c r="I242" s="42" t="s">
        <v>505</v>
      </c>
      <c r="J242" s="42" t="s">
        <v>32</v>
      </c>
      <c r="K242" s="42">
        <v>2</v>
      </c>
      <c r="L242" s="42" t="s">
        <v>35</v>
      </c>
      <c r="M242" s="6"/>
      <c r="N242" s="6"/>
      <c r="O242" s="6"/>
      <c r="P242" s="6">
        <f>$B242</f>
        <v>148</v>
      </c>
      <c r="Q242" s="6"/>
      <c r="R242" s="6"/>
      <c r="S242" s="6"/>
      <c r="U242" s="6"/>
      <c r="V242" s="6"/>
      <c r="W242" s="6"/>
      <c r="X242" s="6">
        <f>$D242</f>
        <v>102</v>
      </c>
      <c r="Y242" s="6"/>
      <c r="Z242" s="6"/>
      <c r="AA242" s="6"/>
      <c r="AC242" s="6"/>
      <c r="AD242" s="6"/>
      <c r="AE242" s="6"/>
      <c r="AF242" s="6"/>
      <c r="AG242" s="6"/>
      <c r="AH242" s="6"/>
      <c r="AI242" s="6"/>
      <c r="AJ242" s="6"/>
      <c r="AK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ht="15" customHeight="1" x14ac:dyDescent="0.3">
      <c r="A243" s="42">
        <v>288</v>
      </c>
      <c r="B243" s="42">
        <v>91</v>
      </c>
      <c r="C243" s="42">
        <v>1</v>
      </c>
      <c r="D243" s="42">
        <v>63</v>
      </c>
      <c r="E243" s="42">
        <v>2026</v>
      </c>
      <c r="F243" s="48">
        <v>3.5335648148148151E-2</v>
      </c>
      <c r="G243" s="41" t="s">
        <v>529</v>
      </c>
      <c r="H243" s="41" t="s">
        <v>486</v>
      </c>
      <c r="I243" s="42" t="s">
        <v>674</v>
      </c>
      <c r="J243" s="42" t="s">
        <v>23</v>
      </c>
      <c r="K243" s="42">
        <v>3</v>
      </c>
      <c r="L243" s="42" t="s">
        <v>35</v>
      </c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  <c r="Y243" s="6"/>
      <c r="Z243" s="6"/>
      <c r="AA243" s="6"/>
      <c r="AC243" s="6"/>
      <c r="AD243" s="6"/>
      <c r="AE243" s="6"/>
      <c r="AF243" s="6"/>
      <c r="AG243" s="6"/>
      <c r="AH243" s="6"/>
      <c r="AI243" s="6">
        <f>$B243</f>
        <v>91</v>
      </c>
      <c r="AJ243" s="6"/>
      <c r="AK243" s="6"/>
      <c r="AM243" s="6"/>
      <c r="AN243" s="6"/>
      <c r="AO243" s="6"/>
      <c r="AP243" s="6"/>
      <c r="AQ243" s="6"/>
      <c r="AR243" s="6"/>
      <c r="AS243" s="6">
        <f>$D243</f>
        <v>63</v>
      </c>
      <c r="AT243" s="6"/>
      <c r="AU243" s="6"/>
    </row>
    <row r="244" spans="1:47" ht="15" customHeight="1" x14ac:dyDescent="0.3">
      <c r="A244" s="42">
        <v>289</v>
      </c>
      <c r="B244" s="42">
        <v>149</v>
      </c>
      <c r="C244" s="42">
        <v>15</v>
      </c>
      <c r="D244" s="42">
        <v>103</v>
      </c>
      <c r="E244" s="42">
        <v>1006</v>
      </c>
      <c r="F244" s="48">
        <v>3.5358796296296298E-2</v>
      </c>
      <c r="G244" s="41" t="s">
        <v>642</v>
      </c>
      <c r="H244" s="41" t="s">
        <v>143</v>
      </c>
      <c r="I244" s="42" t="s">
        <v>532</v>
      </c>
      <c r="J244" s="42" t="s">
        <v>77</v>
      </c>
      <c r="K244" s="42">
        <v>2</v>
      </c>
      <c r="L244" s="42" t="s">
        <v>35</v>
      </c>
      <c r="M244" s="6"/>
      <c r="N244" s="6"/>
      <c r="O244" s="6"/>
      <c r="P244" s="6"/>
      <c r="Q244" s="6"/>
      <c r="R244" s="6">
        <f>$B244</f>
        <v>149</v>
      </c>
      <c r="S244" s="6"/>
      <c r="U244" s="6"/>
      <c r="V244" s="6"/>
      <c r="W244" s="6"/>
      <c r="X244" s="6"/>
      <c r="Y244" s="6"/>
      <c r="Z244" s="6">
        <f>$D244</f>
        <v>103</v>
      </c>
      <c r="AA244" s="6"/>
      <c r="AC244" s="6"/>
      <c r="AD244" s="6"/>
      <c r="AE244" s="6"/>
      <c r="AF244" s="6"/>
      <c r="AG244" s="6"/>
      <c r="AH244" s="6"/>
      <c r="AI244" s="6"/>
      <c r="AJ244" s="6"/>
      <c r="AK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ht="15" customHeight="1" x14ac:dyDescent="0.3">
      <c r="A245" s="42">
        <v>290</v>
      </c>
      <c r="B245" s="42">
        <v>92</v>
      </c>
      <c r="C245" s="42">
        <v>34</v>
      </c>
      <c r="D245" s="42">
        <v>64</v>
      </c>
      <c r="E245" s="42">
        <v>1616</v>
      </c>
      <c r="F245" s="48">
        <v>3.5416666666666666E-2</v>
      </c>
      <c r="G245" s="41" t="s">
        <v>444</v>
      </c>
      <c r="H245" s="41" t="s">
        <v>807</v>
      </c>
      <c r="I245" s="42" t="s">
        <v>508</v>
      </c>
      <c r="J245" s="42" t="s">
        <v>30</v>
      </c>
      <c r="K245" s="42">
        <v>3</v>
      </c>
      <c r="L245" s="42" t="s">
        <v>35</v>
      </c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  <c r="Y245" s="6"/>
      <c r="Z245" s="6"/>
      <c r="AA245" s="6"/>
      <c r="AC245" s="6">
        <f>$B245</f>
        <v>92</v>
      </c>
      <c r="AD245" s="6"/>
      <c r="AE245" s="6"/>
      <c r="AF245" s="6"/>
      <c r="AG245" s="6"/>
      <c r="AH245" s="6"/>
      <c r="AI245" s="6"/>
      <c r="AJ245" s="6"/>
      <c r="AK245" s="6"/>
      <c r="AM245" s="6">
        <f>$D245</f>
        <v>64</v>
      </c>
      <c r="AN245" s="6"/>
      <c r="AO245" s="6"/>
      <c r="AP245" s="6"/>
      <c r="AQ245" s="6"/>
      <c r="AR245" s="6"/>
      <c r="AS245" s="6"/>
      <c r="AT245" s="6"/>
      <c r="AU245" s="6"/>
    </row>
    <row r="246" spans="1:47" ht="15" customHeight="1" x14ac:dyDescent="0.3">
      <c r="A246" s="42">
        <v>292</v>
      </c>
      <c r="B246" s="42">
        <v>150</v>
      </c>
      <c r="C246" s="42"/>
      <c r="D246" s="42"/>
      <c r="E246" s="42">
        <v>1366</v>
      </c>
      <c r="F246" s="48">
        <v>3.5659722222222225E-2</v>
      </c>
      <c r="G246" s="41" t="s">
        <v>427</v>
      </c>
      <c r="H246" s="41" t="s">
        <v>485</v>
      </c>
      <c r="I246" s="42" t="s">
        <v>93</v>
      </c>
      <c r="J246" s="42" t="s">
        <v>20</v>
      </c>
      <c r="K246" s="42">
        <v>2</v>
      </c>
      <c r="L246" s="42" t="s">
        <v>35</v>
      </c>
      <c r="M246" s="6">
        <f>$B246</f>
        <v>150</v>
      </c>
      <c r="N246" s="6"/>
      <c r="O246" s="6"/>
      <c r="P246" s="6"/>
      <c r="Q246" s="6"/>
      <c r="R246" s="6"/>
      <c r="S246" s="6"/>
      <c r="U246" s="6"/>
      <c r="V246" s="6"/>
      <c r="W246" s="6"/>
      <c r="X246" s="6"/>
      <c r="Y246" s="6"/>
      <c r="Z246" s="6"/>
      <c r="AA246" s="6"/>
      <c r="AC246" s="6"/>
      <c r="AD246" s="6"/>
      <c r="AE246" s="6"/>
      <c r="AF246" s="6"/>
      <c r="AG246" s="6"/>
      <c r="AH246" s="6"/>
      <c r="AI246" s="6"/>
      <c r="AJ246" s="6"/>
      <c r="AK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ht="15" customHeight="1" x14ac:dyDescent="0.3">
      <c r="A247" s="42">
        <v>294</v>
      </c>
      <c r="B247" s="42">
        <v>93</v>
      </c>
      <c r="C247" s="42">
        <v>35</v>
      </c>
      <c r="D247" s="42">
        <v>65</v>
      </c>
      <c r="E247" s="42">
        <v>1775</v>
      </c>
      <c r="F247" s="48">
        <v>3.5717592592592592E-2</v>
      </c>
      <c r="G247" s="41" t="s">
        <v>672</v>
      </c>
      <c r="H247" s="41" t="s">
        <v>808</v>
      </c>
      <c r="I247" s="42" t="s">
        <v>508</v>
      </c>
      <c r="J247" s="42" t="s">
        <v>21</v>
      </c>
      <c r="K247" s="42">
        <v>3</v>
      </c>
      <c r="L247" s="42" t="s">
        <v>35</v>
      </c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  <c r="Y247" s="6"/>
      <c r="Z247" s="6"/>
      <c r="AA247" s="6"/>
      <c r="AC247" s="6"/>
      <c r="AD247" s="6"/>
      <c r="AE247" s="6"/>
      <c r="AF247" s="6">
        <f>$B247</f>
        <v>93</v>
      </c>
      <c r="AG247" s="6"/>
      <c r="AH247" s="6"/>
      <c r="AI247" s="6"/>
      <c r="AJ247" s="6"/>
      <c r="AK247" s="6"/>
      <c r="AM247" s="6"/>
      <c r="AN247" s="6"/>
      <c r="AO247" s="6"/>
      <c r="AP247" s="6">
        <f>$D247</f>
        <v>65</v>
      </c>
      <c r="AQ247" s="6"/>
      <c r="AR247" s="6"/>
      <c r="AS247" s="6"/>
      <c r="AT247" s="6"/>
      <c r="AU247" s="6"/>
    </row>
    <row r="248" spans="1:47" ht="15" customHeight="1" x14ac:dyDescent="0.3">
      <c r="A248" s="42">
        <v>295</v>
      </c>
      <c r="B248" s="42">
        <v>151</v>
      </c>
      <c r="C248" s="42"/>
      <c r="D248" s="42"/>
      <c r="E248" s="42">
        <v>1303</v>
      </c>
      <c r="F248" s="48">
        <v>3.5787037037037034E-2</v>
      </c>
      <c r="G248" s="41" t="s">
        <v>486</v>
      </c>
      <c r="H248" s="41" t="s">
        <v>487</v>
      </c>
      <c r="I248" s="42" t="s">
        <v>93</v>
      </c>
      <c r="J248" s="42" t="s">
        <v>20</v>
      </c>
      <c r="K248" s="42">
        <v>2</v>
      </c>
      <c r="L248" s="42" t="s">
        <v>35</v>
      </c>
      <c r="M248" s="6">
        <f>$B248</f>
        <v>151</v>
      </c>
      <c r="N248" s="6"/>
      <c r="O248" s="6"/>
      <c r="P248" s="6"/>
      <c r="Q248" s="6"/>
      <c r="R248" s="6"/>
      <c r="S248" s="6"/>
      <c r="U248" s="6"/>
      <c r="V248" s="6"/>
      <c r="W248" s="6"/>
      <c r="X248" s="6"/>
      <c r="Y248" s="6"/>
      <c r="Z248" s="6"/>
      <c r="AA248" s="6"/>
      <c r="AC248" s="6"/>
      <c r="AD248" s="6"/>
      <c r="AE248" s="6"/>
      <c r="AF248" s="6"/>
      <c r="AG248" s="6"/>
      <c r="AH248" s="6"/>
      <c r="AI248" s="6"/>
      <c r="AJ248" s="6"/>
      <c r="AK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ht="15" customHeight="1" x14ac:dyDescent="0.3">
      <c r="A249" s="42">
        <v>296</v>
      </c>
      <c r="B249" s="42">
        <v>152</v>
      </c>
      <c r="C249" s="42">
        <v>25</v>
      </c>
      <c r="D249" s="42">
        <v>104</v>
      </c>
      <c r="E249" s="42">
        <v>1375</v>
      </c>
      <c r="F249" s="48">
        <v>3.5810185185185188E-2</v>
      </c>
      <c r="G249" s="41" t="s">
        <v>466</v>
      </c>
      <c r="H249" s="41" t="s">
        <v>643</v>
      </c>
      <c r="I249" s="42" t="s">
        <v>508</v>
      </c>
      <c r="J249" s="42" t="s">
        <v>33</v>
      </c>
      <c r="K249" s="42">
        <v>2</v>
      </c>
      <c r="L249" s="42" t="s">
        <v>35</v>
      </c>
      <c r="M249" s="6"/>
      <c r="N249" s="6"/>
      <c r="O249" s="6">
        <f>$B249</f>
        <v>152</v>
      </c>
      <c r="P249" s="6"/>
      <c r="Q249" s="6"/>
      <c r="R249" s="6"/>
      <c r="S249" s="6"/>
      <c r="U249" s="6"/>
      <c r="V249" s="6"/>
      <c r="W249" s="6">
        <f>$D249</f>
        <v>104</v>
      </c>
      <c r="X249" s="6"/>
      <c r="Y249" s="6"/>
      <c r="Z249" s="6"/>
      <c r="AA249" s="6"/>
      <c r="AC249" s="6"/>
      <c r="AD249" s="6"/>
      <c r="AE249" s="6"/>
      <c r="AF249" s="6"/>
      <c r="AG249" s="6"/>
      <c r="AH249" s="6"/>
      <c r="AI249" s="6"/>
      <c r="AJ249" s="6"/>
      <c r="AK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ht="15" customHeight="1" x14ac:dyDescent="0.3">
      <c r="A250" s="42">
        <v>297</v>
      </c>
      <c r="B250" s="42">
        <v>94</v>
      </c>
      <c r="C250" s="42">
        <v>10</v>
      </c>
      <c r="D250" s="42">
        <v>66</v>
      </c>
      <c r="E250" s="42">
        <v>1825</v>
      </c>
      <c r="F250" s="48">
        <v>3.5833333333333335E-2</v>
      </c>
      <c r="G250" s="41" t="s">
        <v>809</v>
      </c>
      <c r="H250" s="41" t="s">
        <v>810</v>
      </c>
      <c r="I250" s="42" t="s">
        <v>532</v>
      </c>
      <c r="J250" s="42" t="s">
        <v>18</v>
      </c>
      <c r="K250" s="42">
        <v>3</v>
      </c>
      <c r="L250" s="42" t="s">
        <v>35</v>
      </c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  <c r="Y250" s="6"/>
      <c r="Z250" s="6"/>
      <c r="AA250" s="6"/>
      <c r="AC250" s="6"/>
      <c r="AD250" s="6">
        <f>$B250</f>
        <v>94</v>
      </c>
      <c r="AE250" s="6"/>
      <c r="AF250" s="6"/>
      <c r="AG250" s="6"/>
      <c r="AH250" s="6"/>
      <c r="AI250" s="6"/>
      <c r="AJ250" s="6"/>
      <c r="AK250" s="6"/>
      <c r="AM250" s="6"/>
      <c r="AN250" s="6">
        <f>$D250</f>
        <v>66</v>
      </c>
      <c r="AO250" s="6"/>
      <c r="AP250" s="6"/>
      <c r="AQ250" s="6"/>
      <c r="AR250" s="6"/>
      <c r="AS250" s="6"/>
      <c r="AT250" s="6"/>
      <c r="AU250" s="6"/>
    </row>
    <row r="251" spans="1:47" ht="15" customHeight="1" x14ac:dyDescent="0.3">
      <c r="A251" s="42">
        <v>298</v>
      </c>
      <c r="B251" s="42">
        <v>95</v>
      </c>
      <c r="C251" s="42">
        <v>36</v>
      </c>
      <c r="D251" s="42">
        <v>67</v>
      </c>
      <c r="E251" s="42">
        <v>1569</v>
      </c>
      <c r="F251" s="48">
        <v>3.5844907407407409E-2</v>
      </c>
      <c r="G251" s="41" t="s">
        <v>444</v>
      </c>
      <c r="H251" s="41" t="s">
        <v>811</v>
      </c>
      <c r="I251" s="42" t="s">
        <v>508</v>
      </c>
      <c r="J251" s="42" t="s">
        <v>30</v>
      </c>
      <c r="K251" s="42">
        <v>3</v>
      </c>
      <c r="L251" s="42" t="s">
        <v>35</v>
      </c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  <c r="Y251" s="6"/>
      <c r="Z251" s="6"/>
      <c r="AA251" s="6"/>
      <c r="AC251" s="6">
        <f>$B251</f>
        <v>95</v>
      </c>
      <c r="AD251" s="6"/>
      <c r="AE251" s="6"/>
      <c r="AF251" s="6"/>
      <c r="AG251" s="6"/>
      <c r="AH251" s="6"/>
      <c r="AI251" s="6"/>
      <c r="AJ251" s="6"/>
      <c r="AK251" s="6"/>
      <c r="AM251" s="6">
        <f>$D251</f>
        <v>67</v>
      </c>
      <c r="AN251" s="6"/>
      <c r="AO251" s="6"/>
      <c r="AP251" s="6"/>
      <c r="AQ251" s="6"/>
      <c r="AR251" s="6"/>
      <c r="AS251" s="6"/>
      <c r="AT251" s="6"/>
      <c r="AU251" s="6"/>
    </row>
    <row r="252" spans="1:47" ht="15" customHeight="1" x14ac:dyDescent="0.3">
      <c r="A252" s="42">
        <v>300</v>
      </c>
      <c r="B252" s="42">
        <v>96</v>
      </c>
      <c r="C252" s="42">
        <v>37</v>
      </c>
      <c r="D252" s="42">
        <v>68</v>
      </c>
      <c r="E252" s="42">
        <v>1781</v>
      </c>
      <c r="F252" s="48">
        <v>3.5937500000000004E-2</v>
      </c>
      <c r="G252" s="41" t="s">
        <v>438</v>
      </c>
      <c r="H252" s="41" t="s">
        <v>812</v>
      </c>
      <c r="I252" s="42" t="s">
        <v>508</v>
      </c>
      <c r="J252" s="42" t="s">
        <v>21</v>
      </c>
      <c r="K252" s="42">
        <v>3</v>
      </c>
      <c r="L252" s="42" t="s">
        <v>35</v>
      </c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  <c r="Y252" s="6"/>
      <c r="Z252" s="6"/>
      <c r="AA252" s="6"/>
      <c r="AC252" s="6"/>
      <c r="AD252" s="6"/>
      <c r="AE252" s="6"/>
      <c r="AF252" s="6">
        <f>$B252</f>
        <v>96</v>
      </c>
      <c r="AG252" s="6"/>
      <c r="AH252" s="6"/>
      <c r="AI252" s="6"/>
      <c r="AJ252" s="6"/>
      <c r="AK252" s="6"/>
      <c r="AM252" s="6"/>
      <c r="AN252" s="6"/>
      <c r="AO252" s="6"/>
      <c r="AP252" s="6">
        <f>$D252</f>
        <v>68</v>
      </c>
      <c r="AQ252" s="6"/>
      <c r="AR252" s="6"/>
      <c r="AS252" s="6"/>
      <c r="AT252" s="6"/>
      <c r="AU252" s="6"/>
    </row>
    <row r="253" spans="1:47" ht="15" customHeight="1" x14ac:dyDescent="0.3">
      <c r="A253" s="42">
        <v>302</v>
      </c>
      <c r="B253" s="42">
        <v>97</v>
      </c>
      <c r="C253" s="42">
        <v>11</v>
      </c>
      <c r="D253" s="42">
        <v>69</v>
      </c>
      <c r="E253" s="42">
        <v>1778</v>
      </c>
      <c r="F253" s="48">
        <v>3.5995370370370372E-2</v>
      </c>
      <c r="G253" s="41" t="s">
        <v>813</v>
      </c>
      <c r="H253" s="41" t="s">
        <v>814</v>
      </c>
      <c r="I253" s="42" t="s">
        <v>532</v>
      </c>
      <c r="J253" s="42" t="s">
        <v>21</v>
      </c>
      <c r="K253" s="42">
        <v>3</v>
      </c>
      <c r="L253" s="42" t="s">
        <v>35</v>
      </c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  <c r="Y253" s="6"/>
      <c r="Z253" s="6"/>
      <c r="AA253" s="6"/>
      <c r="AC253" s="6"/>
      <c r="AD253" s="6"/>
      <c r="AE253" s="6"/>
      <c r="AF253" s="6">
        <f>$B253</f>
        <v>97</v>
      </c>
      <c r="AG253" s="6"/>
      <c r="AH253" s="6"/>
      <c r="AI253" s="6"/>
      <c r="AJ253" s="6"/>
      <c r="AK253" s="6"/>
      <c r="AM253" s="6"/>
      <c r="AN253" s="6"/>
      <c r="AO253" s="6"/>
      <c r="AP253" s="6">
        <f>$D253</f>
        <v>69</v>
      </c>
      <c r="AQ253" s="6"/>
      <c r="AR253" s="6"/>
      <c r="AS253" s="6"/>
      <c r="AT253" s="6"/>
      <c r="AU253" s="6"/>
    </row>
    <row r="254" spans="1:47" ht="15" customHeight="1" x14ac:dyDescent="0.3">
      <c r="A254" s="42">
        <v>303</v>
      </c>
      <c r="B254" s="42">
        <v>98</v>
      </c>
      <c r="C254" s="42">
        <v>38</v>
      </c>
      <c r="D254" s="42">
        <v>70</v>
      </c>
      <c r="E254" s="42">
        <v>1714</v>
      </c>
      <c r="F254" s="48">
        <v>3.6018518518518519E-2</v>
      </c>
      <c r="G254" s="41" t="s">
        <v>815</v>
      </c>
      <c r="H254" s="41" t="s">
        <v>816</v>
      </c>
      <c r="I254" s="42" t="s">
        <v>508</v>
      </c>
      <c r="J254" s="42" t="s">
        <v>25</v>
      </c>
      <c r="K254" s="42">
        <v>3</v>
      </c>
      <c r="L254" s="42" t="s">
        <v>35</v>
      </c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  <c r="Y254" s="6"/>
      <c r="Z254" s="6"/>
      <c r="AA254" s="6"/>
      <c r="AC254" s="6"/>
      <c r="AD254" s="6"/>
      <c r="AE254" s="6"/>
      <c r="AF254" s="6"/>
      <c r="AG254" s="6"/>
      <c r="AH254" s="6"/>
      <c r="AI254" s="6"/>
      <c r="AJ254" s="6">
        <f>$B254</f>
        <v>98</v>
      </c>
      <c r="AK254" s="6"/>
      <c r="AM254" s="6"/>
      <c r="AN254" s="6"/>
      <c r="AO254" s="6"/>
      <c r="AP254" s="6"/>
      <c r="AQ254" s="6"/>
      <c r="AR254" s="6"/>
      <c r="AS254" s="6"/>
      <c r="AT254" s="6">
        <f>$D254</f>
        <v>70</v>
      </c>
      <c r="AU254" s="6"/>
    </row>
    <row r="255" spans="1:47" ht="15" customHeight="1" x14ac:dyDescent="0.3">
      <c r="A255" s="42">
        <v>307</v>
      </c>
      <c r="B255" s="42">
        <v>153</v>
      </c>
      <c r="C255" s="42">
        <v>65</v>
      </c>
      <c r="D255" s="42">
        <v>105</v>
      </c>
      <c r="E255" s="42">
        <v>963</v>
      </c>
      <c r="F255" s="48">
        <v>3.6215277777777777E-2</v>
      </c>
      <c r="G255" s="41" t="s">
        <v>644</v>
      </c>
      <c r="H255" s="41" t="s">
        <v>645</v>
      </c>
      <c r="I255" s="42" t="s">
        <v>505</v>
      </c>
      <c r="J255" s="42" t="s">
        <v>77</v>
      </c>
      <c r="K255" s="42">
        <v>2</v>
      </c>
      <c r="L255" s="42" t="s">
        <v>35</v>
      </c>
      <c r="M255" s="6"/>
      <c r="N255" s="6"/>
      <c r="O255" s="6"/>
      <c r="P255" s="6"/>
      <c r="Q255" s="6"/>
      <c r="R255" s="6">
        <f>$B255</f>
        <v>153</v>
      </c>
      <c r="S255" s="6"/>
      <c r="U255" s="6"/>
      <c r="V255" s="6"/>
      <c r="W255" s="6"/>
      <c r="X255" s="6"/>
      <c r="Y255" s="6"/>
      <c r="Z255" s="6">
        <f>$D255</f>
        <v>105</v>
      </c>
      <c r="AA255" s="6"/>
      <c r="AC255" s="6"/>
      <c r="AD255" s="6"/>
      <c r="AE255" s="6"/>
      <c r="AF255" s="6"/>
      <c r="AG255" s="6"/>
      <c r="AH255" s="6"/>
      <c r="AI255" s="6"/>
      <c r="AJ255" s="6"/>
      <c r="AK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ht="15" customHeight="1" x14ac:dyDescent="0.3">
      <c r="A256" s="42">
        <v>310</v>
      </c>
      <c r="B256" s="42">
        <v>154</v>
      </c>
      <c r="C256" s="42">
        <v>16</v>
      </c>
      <c r="D256" s="42">
        <v>106</v>
      </c>
      <c r="E256" s="42">
        <v>1094</v>
      </c>
      <c r="F256" s="48">
        <v>3.6319444444444439E-2</v>
      </c>
      <c r="G256" s="41" t="s">
        <v>327</v>
      </c>
      <c r="H256" s="41" t="s">
        <v>646</v>
      </c>
      <c r="I256" s="42" t="s">
        <v>532</v>
      </c>
      <c r="J256" s="42" t="s">
        <v>76</v>
      </c>
      <c r="K256" s="42">
        <v>2</v>
      </c>
      <c r="L256" s="42" t="s">
        <v>35</v>
      </c>
      <c r="M256" s="6"/>
      <c r="N256" s="6">
        <f>$B256</f>
        <v>154</v>
      </c>
      <c r="O256" s="6"/>
      <c r="P256" s="6"/>
      <c r="Q256" s="6"/>
      <c r="R256" s="6"/>
      <c r="S256" s="6"/>
      <c r="U256" s="6"/>
      <c r="V256" s="6">
        <f>$D256</f>
        <v>106</v>
      </c>
      <c r="W256" s="6"/>
      <c r="X256" s="6"/>
      <c r="Y256" s="6"/>
      <c r="Z256" s="6"/>
      <c r="AA256" s="6"/>
      <c r="AC256" s="6"/>
      <c r="AD256" s="6"/>
      <c r="AE256" s="6"/>
      <c r="AF256" s="6"/>
      <c r="AG256" s="6"/>
      <c r="AH256" s="6"/>
      <c r="AI256" s="6"/>
      <c r="AJ256" s="6"/>
      <c r="AK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ht="15" customHeight="1" x14ac:dyDescent="0.3">
      <c r="A257" s="42">
        <v>311</v>
      </c>
      <c r="B257" s="42">
        <v>155</v>
      </c>
      <c r="C257" s="42">
        <v>17</v>
      </c>
      <c r="D257" s="42">
        <v>107</v>
      </c>
      <c r="E257" s="42">
        <v>1278</v>
      </c>
      <c r="F257" s="48">
        <v>3.6388888888888887E-2</v>
      </c>
      <c r="G257" s="41" t="s">
        <v>327</v>
      </c>
      <c r="H257" s="41" t="s">
        <v>647</v>
      </c>
      <c r="I257" s="42" t="s">
        <v>532</v>
      </c>
      <c r="J257" s="42" t="s">
        <v>20</v>
      </c>
      <c r="K257" s="42">
        <v>2</v>
      </c>
      <c r="L257" s="42" t="s">
        <v>35</v>
      </c>
      <c r="M257" s="6">
        <f>$B257</f>
        <v>155</v>
      </c>
      <c r="N257" s="6"/>
      <c r="O257" s="6"/>
      <c r="P257" s="6"/>
      <c r="Q257" s="6"/>
      <c r="R257" s="6"/>
      <c r="S257" s="6"/>
      <c r="U257" s="6">
        <f>$D257</f>
        <v>107</v>
      </c>
      <c r="V257" s="6"/>
      <c r="W257" s="6"/>
      <c r="X257" s="6"/>
      <c r="Y257" s="6"/>
      <c r="Z257" s="6"/>
      <c r="AA257" s="6"/>
      <c r="AC257" s="6"/>
      <c r="AD257" s="6"/>
      <c r="AE257" s="6"/>
      <c r="AF257" s="6"/>
      <c r="AG257" s="6"/>
      <c r="AH257" s="6"/>
      <c r="AI257" s="6"/>
      <c r="AJ257" s="6"/>
      <c r="AK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ht="15" customHeight="1" x14ac:dyDescent="0.3">
      <c r="A258" s="42">
        <v>313</v>
      </c>
      <c r="B258" s="42">
        <v>99</v>
      </c>
      <c r="C258" s="42">
        <v>18</v>
      </c>
      <c r="D258" s="42">
        <v>71</v>
      </c>
      <c r="E258" s="42">
        <v>1692</v>
      </c>
      <c r="F258" s="48">
        <v>3.6412037037037034E-2</v>
      </c>
      <c r="G258" s="41" t="s">
        <v>817</v>
      </c>
      <c r="H258" s="41" t="s">
        <v>818</v>
      </c>
      <c r="I258" s="42" t="s">
        <v>505</v>
      </c>
      <c r="J258" s="42" t="s">
        <v>23</v>
      </c>
      <c r="K258" s="42">
        <v>3</v>
      </c>
      <c r="L258" s="42" t="s">
        <v>35</v>
      </c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  <c r="Y258" s="6"/>
      <c r="Z258" s="6"/>
      <c r="AA258" s="6"/>
      <c r="AC258" s="6"/>
      <c r="AD258" s="6"/>
      <c r="AE258" s="6"/>
      <c r="AF258" s="6"/>
      <c r="AG258" s="6"/>
      <c r="AH258" s="6"/>
      <c r="AI258" s="6">
        <f>$B258</f>
        <v>99</v>
      </c>
      <c r="AJ258" s="6"/>
      <c r="AK258" s="6"/>
      <c r="AM258" s="6"/>
      <c r="AN258" s="6"/>
      <c r="AO258" s="6"/>
      <c r="AP258" s="6"/>
      <c r="AQ258" s="6"/>
      <c r="AR258" s="6"/>
      <c r="AS258" s="6">
        <f>$D258</f>
        <v>71</v>
      </c>
      <c r="AT258" s="6"/>
      <c r="AU258" s="6"/>
    </row>
    <row r="259" spans="1:47" ht="15" customHeight="1" x14ac:dyDescent="0.3">
      <c r="A259" s="42">
        <v>317</v>
      </c>
      <c r="B259" s="42">
        <v>156</v>
      </c>
      <c r="C259" s="42">
        <v>66</v>
      </c>
      <c r="D259" s="42">
        <v>108</v>
      </c>
      <c r="E259" s="42">
        <v>1022</v>
      </c>
      <c r="F259" s="48">
        <v>3.6666666666666667E-2</v>
      </c>
      <c r="G259" s="41" t="s">
        <v>648</v>
      </c>
      <c r="H259" s="41" t="s">
        <v>649</v>
      </c>
      <c r="I259" s="42" t="s">
        <v>505</v>
      </c>
      <c r="J259" s="42" t="s">
        <v>77</v>
      </c>
      <c r="K259" s="42">
        <v>2</v>
      </c>
      <c r="L259" s="42" t="s">
        <v>35</v>
      </c>
      <c r="M259" s="6"/>
      <c r="N259" s="6"/>
      <c r="O259" s="6"/>
      <c r="P259" s="6"/>
      <c r="Q259" s="6"/>
      <c r="R259" s="6">
        <f>$B259</f>
        <v>156</v>
      </c>
      <c r="S259" s="6"/>
      <c r="U259" s="6"/>
      <c r="V259" s="6"/>
      <c r="W259" s="6"/>
      <c r="X259" s="6"/>
      <c r="Y259" s="6"/>
      <c r="Z259" s="6">
        <f>$D259</f>
        <v>108</v>
      </c>
      <c r="AA259" s="6"/>
      <c r="AC259" s="6"/>
      <c r="AD259" s="6"/>
      <c r="AE259" s="6"/>
      <c r="AF259" s="6"/>
      <c r="AG259" s="6"/>
      <c r="AH259" s="6"/>
      <c r="AI259" s="6"/>
      <c r="AJ259" s="6"/>
      <c r="AK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ht="15" customHeight="1" x14ac:dyDescent="0.3">
      <c r="A260" s="42">
        <v>319</v>
      </c>
      <c r="B260" s="42">
        <v>100</v>
      </c>
      <c r="C260" s="42">
        <v>39</v>
      </c>
      <c r="D260" s="42">
        <v>72</v>
      </c>
      <c r="E260" s="42">
        <v>1702</v>
      </c>
      <c r="F260" s="48">
        <v>3.6793981481481483E-2</v>
      </c>
      <c r="G260" s="41" t="s">
        <v>482</v>
      </c>
      <c r="H260" s="41" t="s">
        <v>819</v>
      </c>
      <c r="I260" s="42" t="s">
        <v>508</v>
      </c>
      <c r="J260" s="42" t="s">
        <v>23</v>
      </c>
      <c r="K260" s="42">
        <v>3</v>
      </c>
      <c r="L260" s="42" t="s">
        <v>35</v>
      </c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  <c r="Y260" s="6"/>
      <c r="Z260" s="6"/>
      <c r="AA260" s="6"/>
      <c r="AC260" s="6"/>
      <c r="AD260" s="6"/>
      <c r="AE260" s="6"/>
      <c r="AF260" s="6"/>
      <c r="AG260" s="6"/>
      <c r="AH260" s="6"/>
      <c r="AI260" s="6">
        <f>$B260</f>
        <v>100</v>
      </c>
      <c r="AJ260" s="6"/>
      <c r="AK260" s="6"/>
      <c r="AM260" s="6"/>
      <c r="AN260" s="6"/>
      <c r="AO260" s="6"/>
      <c r="AP260" s="6"/>
      <c r="AQ260" s="6"/>
      <c r="AR260" s="6"/>
      <c r="AS260" s="6">
        <f>$D260</f>
        <v>72</v>
      </c>
      <c r="AT260" s="6"/>
      <c r="AU260" s="6"/>
    </row>
    <row r="261" spans="1:47" ht="15" customHeight="1" x14ac:dyDescent="0.3">
      <c r="A261" s="42">
        <v>320</v>
      </c>
      <c r="B261" s="42">
        <v>101</v>
      </c>
      <c r="C261" s="42">
        <v>19</v>
      </c>
      <c r="D261" s="42">
        <v>73</v>
      </c>
      <c r="E261" s="42">
        <v>1943</v>
      </c>
      <c r="F261" s="48">
        <v>3.6828703703703704E-2</v>
      </c>
      <c r="G261" s="41" t="s">
        <v>506</v>
      </c>
      <c r="H261" s="41" t="s">
        <v>353</v>
      </c>
      <c r="I261" s="42" t="s">
        <v>505</v>
      </c>
      <c r="J261" s="42" t="s">
        <v>37</v>
      </c>
      <c r="K261" s="42">
        <v>3</v>
      </c>
      <c r="L261" s="42" t="s">
        <v>35</v>
      </c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  <c r="Y261" s="6"/>
      <c r="Z261" s="6"/>
      <c r="AA261" s="6"/>
      <c r="AC261" s="6"/>
      <c r="AD261" s="6"/>
      <c r="AE261" s="6">
        <f>$B261</f>
        <v>101</v>
      </c>
      <c r="AF261" s="6"/>
      <c r="AG261" s="6"/>
      <c r="AH261" s="6"/>
      <c r="AI261" s="6"/>
      <c r="AJ261" s="6"/>
      <c r="AK261" s="6"/>
      <c r="AM261" s="6"/>
      <c r="AN261" s="6"/>
      <c r="AO261" s="6">
        <f>$D261</f>
        <v>73</v>
      </c>
      <c r="AP261" s="6"/>
      <c r="AQ261" s="6"/>
      <c r="AR261" s="6"/>
      <c r="AS261" s="6"/>
      <c r="AT261" s="6"/>
      <c r="AU261" s="6"/>
    </row>
    <row r="262" spans="1:47" ht="15" customHeight="1" x14ac:dyDescent="0.3">
      <c r="A262" s="42">
        <v>324</v>
      </c>
      <c r="B262" s="42">
        <v>157</v>
      </c>
      <c r="C262" s="42"/>
      <c r="D262" s="42"/>
      <c r="E262" s="42">
        <v>879</v>
      </c>
      <c r="F262" s="48">
        <v>3.6967592592592594E-2</v>
      </c>
      <c r="G262" s="41" t="s">
        <v>466</v>
      </c>
      <c r="H262" s="41" t="s">
        <v>488</v>
      </c>
      <c r="I262" s="42" t="s">
        <v>93</v>
      </c>
      <c r="J262" s="42" t="s">
        <v>36</v>
      </c>
      <c r="K262" s="42">
        <v>2</v>
      </c>
      <c r="L262" s="42" t="s">
        <v>35</v>
      </c>
      <c r="M262" s="6"/>
      <c r="N262" s="6"/>
      <c r="O262" s="6"/>
      <c r="P262" s="6"/>
      <c r="Q262" s="6"/>
      <c r="R262" s="6"/>
      <c r="S262" s="6">
        <f>$B262</f>
        <v>157</v>
      </c>
      <c r="U262" s="6"/>
      <c r="V262" s="6"/>
      <c r="W262" s="6"/>
      <c r="X262" s="6"/>
      <c r="Y262" s="6"/>
      <c r="Z262" s="6"/>
      <c r="AA262" s="6"/>
      <c r="AC262" s="6"/>
      <c r="AD262" s="6"/>
      <c r="AE262" s="6"/>
      <c r="AF262" s="6"/>
      <c r="AG262" s="6"/>
      <c r="AH262" s="6"/>
      <c r="AI262" s="6"/>
      <c r="AJ262" s="6"/>
      <c r="AK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ht="15" customHeight="1" x14ac:dyDescent="0.3">
      <c r="A263" s="42">
        <v>325</v>
      </c>
      <c r="B263" s="42">
        <v>102</v>
      </c>
      <c r="C263" s="42">
        <v>12</v>
      </c>
      <c r="D263" s="42">
        <v>74</v>
      </c>
      <c r="E263" s="42">
        <v>1710</v>
      </c>
      <c r="F263" s="48">
        <v>3.6990740740740741E-2</v>
      </c>
      <c r="G263" s="41" t="s">
        <v>421</v>
      </c>
      <c r="H263" s="41" t="s">
        <v>820</v>
      </c>
      <c r="I263" s="42" t="s">
        <v>532</v>
      </c>
      <c r="J263" s="42" t="s">
        <v>25</v>
      </c>
      <c r="K263" s="42">
        <v>3</v>
      </c>
      <c r="L263" s="42" t="s">
        <v>35</v>
      </c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  <c r="Y263" s="6"/>
      <c r="Z263" s="6"/>
      <c r="AA263" s="6"/>
      <c r="AC263" s="6"/>
      <c r="AD263" s="6"/>
      <c r="AE263" s="6"/>
      <c r="AF263" s="6"/>
      <c r="AG263" s="6"/>
      <c r="AH263" s="6"/>
      <c r="AI263" s="6"/>
      <c r="AJ263" s="6">
        <f>$B263</f>
        <v>102</v>
      </c>
      <c r="AK263" s="6"/>
      <c r="AM263" s="6"/>
      <c r="AN263" s="6"/>
      <c r="AO263" s="6"/>
      <c r="AP263" s="6"/>
      <c r="AQ263" s="6"/>
      <c r="AR263" s="6"/>
      <c r="AS263" s="6"/>
      <c r="AT263" s="6">
        <f>$D263</f>
        <v>74</v>
      </c>
      <c r="AU263" s="6"/>
    </row>
    <row r="264" spans="1:47" ht="15" customHeight="1" x14ac:dyDescent="0.3">
      <c r="A264" s="42">
        <v>329</v>
      </c>
      <c r="B264" s="42">
        <v>158</v>
      </c>
      <c r="C264" s="42">
        <v>67</v>
      </c>
      <c r="D264" s="42">
        <v>109</v>
      </c>
      <c r="E264" s="42">
        <v>865</v>
      </c>
      <c r="F264" s="48">
        <v>3.7118055555555557E-2</v>
      </c>
      <c r="G264" s="41" t="s">
        <v>615</v>
      </c>
      <c r="H264" s="41" t="s">
        <v>650</v>
      </c>
      <c r="I264" s="42" t="s">
        <v>505</v>
      </c>
      <c r="J264" s="42" t="s">
        <v>36</v>
      </c>
      <c r="K264" s="42">
        <v>2</v>
      </c>
      <c r="L264" s="42" t="s">
        <v>35</v>
      </c>
      <c r="M264" s="6"/>
      <c r="N264" s="6"/>
      <c r="O264" s="6"/>
      <c r="P264" s="6"/>
      <c r="Q264" s="6"/>
      <c r="R264" s="6"/>
      <c r="S264" s="6">
        <f>$B264</f>
        <v>158</v>
      </c>
      <c r="U264" s="6"/>
      <c r="V264" s="6"/>
      <c r="W264" s="6"/>
      <c r="X264" s="6"/>
      <c r="Y264" s="6"/>
      <c r="Z264" s="6"/>
      <c r="AA264" s="6">
        <f>$D264</f>
        <v>109</v>
      </c>
      <c r="AC264" s="6"/>
      <c r="AD264" s="6"/>
      <c r="AE264" s="6"/>
      <c r="AF264" s="6"/>
      <c r="AG264" s="6"/>
      <c r="AH264" s="6"/>
      <c r="AI264" s="6"/>
      <c r="AJ264" s="6"/>
      <c r="AK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ht="15" customHeight="1" x14ac:dyDescent="0.3">
      <c r="A265" s="42">
        <v>330</v>
      </c>
      <c r="B265" s="42">
        <v>159</v>
      </c>
      <c r="C265" s="42">
        <v>68</v>
      </c>
      <c r="D265" s="42">
        <v>110</v>
      </c>
      <c r="E265" s="42">
        <v>1380</v>
      </c>
      <c r="F265" s="48">
        <v>3.712962962962963E-2</v>
      </c>
      <c r="G265" s="41" t="s">
        <v>651</v>
      </c>
      <c r="H265" s="41" t="s">
        <v>652</v>
      </c>
      <c r="I265" s="42" t="s">
        <v>505</v>
      </c>
      <c r="J265" s="42" t="s">
        <v>33</v>
      </c>
      <c r="K265" s="42">
        <v>2</v>
      </c>
      <c r="L265" s="42" t="s">
        <v>35</v>
      </c>
      <c r="M265" s="6"/>
      <c r="N265" s="6"/>
      <c r="O265" s="6">
        <f>$B265</f>
        <v>159</v>
      </c>
      <c r="P265" s="6"/>
      <c r="Q265" s="6"/>
      <c r="R265" s="6"/>
      <c r="S265" s="6"/>
      <c r="U265" s="6"/>
      <c r="V265" s="6"/>
      <c r="W265" s="6">
        <f>$D265</f>
        <v>110</v>
      </c>
      <c r="X265" s="6"/>
      <c r="Y265" s="6"/>
      <c r="Z265" s="6"/>
      <c r="AA265" s="6"/>
      <c r="AC265" s="6"/>
      <c r="AD265" s="6"/>
      <c r="AE265" s="6"/>
      <c r="AF265" s="6"/>
      <c r="AG265" s="6"/>
      <c r="AH265" s="6"/>
      <c r="AI265" s="6"/>
      <c r="AJ265" s="6"/>
      <c r="AK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ht="15" customHeight="1" x14ac:dyDescent="0.3">
      <c r="A266" s="42">
        <v>332</v>
      </c>
      <c r="B266" s="42">
        <v>160</v>
      </c>
      <c r="C266" s="42">
        <v>69</v>
      </c>
      <c r="D266" s="42">
        <v>111</v>
      </c>
      <c r="E266" s="42">
        <v>1081</v>
      </c>
      <c r="F266" s="48">
        <v>3.7222222222222219E-2</v>
      </c>
      <c r="G266" s="41" t="s">
        <v>518</v>
      </c>
      <c r="H266" s="41" t="s">
        <v>653</v>
      </c>
      <c r="I266" s="42" t="s">
        <v>505</v>
      </c>
      <c r="J266" s="42" t="s">
        <v>76</v>
      </c>
      <c r="K266" s="42">
        <v>2</v>
      </c>
      <c r="L266" s="42" t="s">
        <v>35</v>
      </c>
      <c r="M266" s="6"/>
      <c r="N266" s="6">
        <f>$B266</f>
        <v>160</v>
      </c>
      <c r="O266" s="6"/>
      <c r="P266" s="6"/>
      <c r="Q266" s="6"/>
      <c r="R266" s="6"/>
      <c r="S266" s="6"/>
      <c r="U266" s="6"/>
      <c r="V266" s="6">
        <f>$D266</f>
        <v>111</v>
      </c>
      <c r="W266" s="6"/>
      <c r="X266" s="6"/>
      <c r="Y266" s="6"/>
      <c r="Z266" s="6"/>
      <c r="AA266" s="6"/>
      <c r="AC266" s="6"/>
      <c r="AD266" s="6"/>
      <c r="AE266" s="6"/>
      <c r="AF266" s="6"/>
      <c r="AG266" s="6"/>
      <c r="AH266" s="6"/>
      <c r="AI266" s="6"/>
      <c r="AJ266" s="6"/>
      <c r="AK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ht="15" customHeight="1" x14ac:dyDescent="0.3">
      <c r="A267" s="42">
        <v>333</v>
      </c>
      <c r="B267" s="42">
        <v>161</v>
      </c>
      <c r="C267" s="42">
        <v>18</v>
      </c>
      <c r="D267" s="42">
        <v>112</v>
      </c>
      <c r="E267" s="42">
        <v>1281</v>
      </c>
      <c r="F267" s="48">
        <v>3.7268518518518513E-2</v>
      </c>
      <c r="G267" s="41" t="s">
        <v>654</v>
      </c>
      <c r="H267" s="41" t="s">
        <v>655</v>
      </c>
      <c r="I267" s="42" t="s">
        <v>532</v>
      </c>
      <c r="J267" s="42" t="s">
        <v>20</v>
      </c>
      <c r="K267" s="42">
        <v>2</v>
      </c>
      <c r="L267" s="42" t="s">
        <v>35</v>
      </c>
      <c r="M267" s="6">
        <f>$B267</f>
        <v>161</v>
      </c>
      <c r="N267" s="6"/>
      <c r="O267" s="6"/>
      <c r="P267" s="6"/>
      <c r="Q267" s="6"/>
      <c r="R267" s="6"/>
      <c r="S267" s="6"/>
      <c r="U267" s="6">
        <f>$D267</f>
        <v>112</v>
      </c>
      <c r="V267" s="6"/>
      <c r="W267" s="6"/>
      <c r="X267" s="6"/>
      <c r="Y267" s="6"/>
      <c r="Z267" s="6"/>
      <c r="AA267" s="6"/>
      <c r="AC267" s="6"/>
      <c r="AD267" s="6"/>
      <c r="AE267" s="6"/>
      <c r="AF267" s="6"/>
      <c r="AG267" s="6"/>
      <c r="AH267" s="6"/>
      <c r="AI267" s="6"/>
      <c r="AJ267" s="6"/>
      <c r="AK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ht="15" customHeight="1" x14ac:dyDescent="0.3">
      <c r="A268" s="42">
        <v>334</v>
      </c>
      <c r="B268" s="42">
        <v>162</v>
      </c>
      <c r="C268" s="42">
        <v>19</v>
      </c>
      <c r="D268" s="42">
        <v>113</v>
      </c>
      <c r="E268" s="42">
        <v>1405</v>
      </c>
      <c r="F268" s="48">
        <v>3.7280092592592594E-2</v>
      </c>
      <c r="G268" s="41" t="s">
        <v>656</v>
      </c>
      <c r="H268" s="41" t="s">
        <v>657</v>
      </c>
      <c r="I268" s="42" t="s">
        <v>532</v>
      </c>
      <c r="J268" s="42" t="s">
        <v>33</v>
      </c>
      <c r="K268" s="42">
        <v>2</v>
      </c>
      <c r="L268" s="42" t="s">
        <v>35</v>
      </c>
      <c r="M268" s="6"/>
      <c r="N268" s="6"/>
      <c r="O268" s="6">
        <f>$B268</f>
        <v>162</v>
      </c>
      <c r="P268" s="6"/>
      <c r="Q268" s="6"/>
      <c r="R268" s="6"/>
      <c r="S268" s="6"/>
      <c r="U268" s="6"/>
      <c r="V268" s="6"/>
      <c r="W268" s="6">
        <f>$D268</f>
        <v>113</v>
      </c>
      <c r="X268" s="6"/>
      <c r="Y268" s="6"/>
      <c r="Z268" s="6"/>
      <c r="AA268" s="6"/>
      <c r="AC268" s="6"/>
      <c r="AD268" s="6"/>
      <c r="AE268" s="6"/>
      <c r="AF268" s="6"/>
      <c r="AG268" s="6"/>
      <c r="AH268" s="6"/>
      <c r="AI268" s="6"/>
      <c r="AJ268" s="6"/>
      <c r="AK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ht="15" customHeight="1" x14ac:dyDescent="0.3">
      <c r="A269" s="42">
        <v>336</v>
      </c>
      <c r="B269" s="42">
        <v>163</v>
      </c>
      <c r="C269" s="42"/>
      <c r="D269" s="42"/>
      <c r="E269" s="42">
        <v>1515</v>
      </c>
      <c r="F269" s="48">
        <v>3.7442129629629624E-2</v>
      </c>
      <c r="G269" s="41" t="s">
        <v>489</v>
      </c>
      <c r="H269" s="41" t="s">
        <v>490</v>
      </c>
      <c r="I269" s="42" t="s">
        <v>93</v>
      </c>
      <c r="J269" s="42" t="s">
        <v>27</v>
      </c>
      <c r="K269" s="42">
        <v>2</v>
      </c>
      <c r="L269" s="42" t="s">
        <v>35</v>
      </c>
      <c r="M269" s="6"/>
      <c r="N269" s="6"/>
      <c r="O269" s="6"/>
      <c r="P269" s="6"/>
      <c r="Q269" s="6">
        <f>$B269</f>
        <v>163</v>
      </c>
      <c r="R269" s="6"/>
      <c r="S269" s="6"/>
      <c r="U269" s="6"/>
      <c r="V269" s="6"/>
      <c r="W269" s="6"/>
      <c r="X269" s="6"/>
      <c r="Y269" s="6"/>
      <c r="Z269" s="6"/>
      <c r="AA269" s="6"/>
      <c r="AC269" s="6"/>
      <c r="AD269" s="6"/>
      <c r="AE269" s="6"/>
      <c r="AF269" s="6"/>
      <c r="AG269" s="6"/>
      <c r="AH269" s="6"/>
      <c r="AI269" s="6"/>
      <c r="AJ269" s="6"/>
      <c r="AK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ht="15" customHeight="1" x14ac:dyDescent="0.3">
      <c r="A270" s="42">
        <v>337</v>
      </c>
      <c r="B270" s="42">
        <v>103</v>
      </c>
      <c r="C270" s="42">
        <v>20</v>
      </c>
      <c r="D270" s="42">
        <v>75</v>
      </c>
      <c r="E270" s="42">
        <v>1729</v>
      </c>
      <c r="F270" s="48">
        <v>3.7465277777777778E-2</v>
      </c>
      <c r="G270" s="41" t="s">
        <v>558</v>
      </c>
      <c r="H270" s="41" t="s">
        <v>658</v>
      </c>
      <c r="I270" s="42" t="s">
        <v>505</v>
      </c>
      <c r="J270" s="42" t="s">
        <v>25</v>
      </c>
      <c r="K270" s="42">
        <v>3</v>
      </c>
      <c r="L270" s="42" t="s">
        <v>35</v>
      </c>
      <c r="M270" s="6"/>
      <c r="N270" s="6"/>
      <c r="O270" s="6"/>
      <c r="P270" s="6"/>
      <c r="Q270" s="6"/>
      <c r="R270" s="6"/>
      <c r="S270" s="6"/>
      <c r="U270" s="6"/>
      <c r="V270" s="6"/>
      <c r="W270" s="6"/>
      <c r="X270" s="6"/>
      <c r="Y270" s="6"/>
      <c r="Z270" s="6"/>
      <c r="AA270" s="6"/>
      <c r="AC270" s="6"/>
      <c r="AD270" s="6"/>
      <c r="AE270" s="6"/>
      <c r="AF270" s="6"/>
      <c r="AG270" s="6"/>
      <c r="AH270" s="6"/>
      <c r="AI270" s="6"/>
      <c r="AJ270" s="6">
        <f>$B270</f>
        <v>103</v>
      </c>
      <c r="AK270" s="6"/>
      <c r="AM270" s="6"/>
      <c r="AN270" s="6"/>
      <c r="AO270" s="6"/>
      <c r="AP270" s="6"/>
      <c r="AQ270" s="6"/>
      <c r="AR270" s="6"/>
      <c r="AS270" s="6"/>
      <c r="AT270" s="6">
        <f>$D270</f>
        <v>75</v>
      </c>
      <c r="AU270" s="6"/>
    </row>
    <row r="271" spans="1:47" ht="15" customHeight="1" x14ac:dyDescent="0.3">
      <c r="A271" s="42">
        <v>339</v>
      </c>
      <c r="B271" s="42">
        <v>104</v>
      </c>
      <c r="C271" s="42">
        <v>13</v>
      </c>
      <c r="D271" s="42">
        <v>76</v>
      </c>
      <c r="E271" s="42">
        <v>1556</v>
      </c>
      <c r="F271" s="48">
        <v>3.7488425925925925E-2</v>
      </c>
      <c r="G271" s="41" t="s">
        <v>509</v>
      </c>
      <c r="H271" s="41" t="s">
        <v>730</v>
      </c>
      <c r="I271" s="42" t="s">
        <v>532</v>
      </c>
      <c r="J271" s="42" t="s">
        <v>30</v>
      </c>
      <c r="K271" s="42">
        <v>3</v>
      </c>
      <c r="L271" s="42" t="s">
        <v>35</v>
      </c>
      <c r="M271" s="6"/>
      <c r="N271" s="6"/>
      <c r="O271" s="6"/>
      <c r="P271" s="6"/>
      <c r="Q271" s="6"/>
      <c r="R271" s="6"/>
      <c r="S271" s="6"/>
      <c r="U271" s="6"/>
      <c r="V271" s="6"/>
      <c r="W271" s="6"/>
      <c r="X271" s="6"/>
      <c r="Y271" s="6"/>
      <c r="Z271" s="6"/>
      <c r="AA271" s="6"/>
      <c r="AC271" s="6">
        <f>$B271</f>
        <v>104</v>
      </c>
      <c r="AD271" s="6"/>
      <c r="AE271" s="6"/>
      <c r="AF271" s="6"/>
      <c r="AG271" s="6"/>
      <c r="AH271" s="6"/>
      <c r="AI271" s="6"/>
      <c r="AJ271" s="6"/>
      <c r="AK271" s="6"/>
      <c r="AM271" s="6">
        <f>$D271</f>
        <v>76</v>
      </c>
      <c r="AN271" s="6"/>
      <c r="AO271" s="6"/>
      <c r="AP271" s="6"/>
      <c r="AQ271" s="6"/>
      <c r="AR271" s="6"/>
      <c r="AS271" s="6"/>
      <c r="AT271" s="6"/>
      <c r="AU271" s="6"/>
    </row>
    <row r="272" spans="1:47" ht="15" customHeight="1" x14ac:dyDescent="0.3">
      <c r="A272" s="42">
        <v>342</v>
      </c>
      <c r="B272" s="42">
        <v>105</v>
      </c>
      <c r="C272" s="42">
        <v>21</v>
      </c>
      <c r="D272" s="42">
        <v>77</v>
      </c>
      <c r="E272" s="42">
        <v>1820</v>
      </c>
      <c r="F272" s="48">
        <v>3.7604166666666668E-2</v>
      </c>
      <c r="G272" s="41" t="s">
        <v>529</v>
      </c>
      <c r="H272" s="41" t="s">
        <v>821</v>
      </c>
      <c r="I272" s="42" t="s">
        <v>505</v>
      </c>
      <c r="J272" s="42" t="s">
        <v>18</v>
      </c>
      <c r="K272" s="42">
        <v>3</v>
      </c>
      <c r="L272" s="42" t="s">
        <v>35</v>
      </c>
      <c r="M272" s="6"/>
      <c r="N272" s="6"/>
      <c r="O272" s="6"/>
      <c r="P272" s="6"/>
      <c r="Q272" s="6"/>
      <c r="R272" s="6"/>
      <c r="S272" s="6"/>
      <c r="U272" s="6"/>
      <c r="V272" s="6"/>
      <c r="W272" s="6"/>
      <c r="X272" s="6"/>
      <c r="Y272" s="6"/>
      <c r="Z272" s="6"/>
      <c r="AA272" s="6"/>
      <c r="AC272" s="6"/>
      <c r="AD272" s="6">
        <f>$B272</f>
        <v>105</v>
      </c>
      <c r="AE272" s="6"/>
      <c r="AF272" s="6"/>
      <c r="AG272" s="6"/>
      <c r="AH272" s="6"/>
      <c r="AI272" s="6"/>
      <c r="AJ272" s="6"/>
      <c r="AK272" s="6"/>
      <c r="AM272" s="6"/>
      <c r="AN272" s="6">
        <f>$D272</f>
        <v>77</v>
      </c>
      <c r="AO272" s="6"/>
      <c r="AP272" s="6"/>
      <c r="AQ272" s="6"/>
      <c r="AR272" s="6"/>
      <c r="AS272" s="6"/>
      <c r="AT272" s="6"/>
      <c r="AU272" s="6"/>
    </row>
    <row r="273" spans="1:47" ht="15" customHeight="1" x14ac:dyDescent="0.3">
      <c r="A273" s="42">
        <v>343</v>
      </c>
      <c r="B273" s="42">
        <v>106</v>
      </c>
      <c r="C273" s="42">
        <v>1</v>
      </c>
      <c r="D273" s="42">
        <v>78</v>
      </c>
      <c r="E273" s="42">
        <v>1893</v>
      </c>
      <c r="F273" s="48">
        <v>3.7650462962962962E-2</v>
      </c>
      <c r="G273" s="41" t="s">
        <v>554</v>
      </c>
      <c r="H273" s="41" t="s">
        <v>822</v>
      </c>
      <c r="I273" s="42" t="s">
        <v>823</v>
      </c>
      <c r="J273" s="42" t="s">
        <v>19</v>
      </c>
      <c r="K273" s="42">
        <v>3</v>
      </c>
      <c r="L273" s="42" t="s">
        <v>35</v>
      </c>
      <c r="M273" s="6"/>
      <c r="N273" s="6"/>
      <c r="O273" s="6"/>
      <c r="P273" s="6"/>
      <c r="Q273" s="6"/>
      <c r="R273" s="6"/>
      <c r="S273" s="6"/>
      <c r="U273" s="6"/>
      <c r="V273" s="6"/>
      <c r="W273" s="6"/>
      <c r="X273" s="6"/>
      <c r="Y273" s="6"/>
      <c r="Z273" s="6"/>
      <c r="AA273" s="6"/>
      <c r="AC273" s="6"/>
      <c r="AD273" s="6"/>
      <c r="AE273" s="6"/>
      <c r="AF273" s="6"/>
      <c r="AG273" s="6"/>
      <c r="AH273" s="6">
        <f>$B273</f>
        <v>106</v>
      </c>
      <c r="AI273" s="6"/>
      <c r="AJ273" s="6"/>
      <c r="AK273" s="6"/>
      <c r="AM273" s="6"/>
      <c r="AN273" s="6"/>
      <c r="AO273" s="6"/>
      <c r="AP273" s="6"/>
      <c r="AQ273" s="6"/>
      <c r="AR273" s="6">
        <f>$D273</f>
        <v>78</v>
      </c>
      <c r="AS273" s="6"/>
      <c r="AT273" s="6"/>
      <c r="AU273" s="6"/>
    </row>
    <row r="274" spans="1:47" ht="15" customHeight="1" x14ac:dyDescent="0.3">
      <c r="A274" s="42">
        <v>347</v>
      </c>
      <c r="B274" s="42">
        <v>164</v>
      </c>
      <c r="C274" s="42">
        <v>26</v>
      </c>
      <c r="D274" s="42">
        <v>114</v>
      </c>
      <c r="E274" s="42">
        <v>1075</v>
      </c>
      <c r="F274" s="48">
        <v>3.7893518518518521E-2</v>
      </c>
      <c r="G274" s="41" t="s">
        <v>604</v>
      </c>
      <c r="H274" s="41" t="s">
        <v>281</v>
      </c>
      <c r="I274" s="42" t="s">
        <v>508</v>
      </c>
      <c r="J274" s="42" t="s">
        <v>76</v>
      </c>
      <c r="K274" s="42">
        <v>2</v>
      </c>
      <c r="L274" s="42" t="s">
        <v>35</v>
      </c>
      <c r="M274" s="6"/>
      <c r="N274" s="6">
        <f>$B274</f>
        <v>164</v>
      </c>
      <c r="O274" s="6"/>
      <c r="P274" s="6"/>
      <c r="Q274" s="6"/>
      <c r="R274" s="6"/>
      <c r="S274" s="6"/>
      <c r="U274" s="6"/>
      <c r="V274" s="6">
        <f>$D274</f>
        <v>114</v>
      </c>
      <c r="W274" s="6"/>
      <c r="X274" s="6"/>
      <c r="Y274" s="6"/>
      <c r="Z274" s="6"/>
      <c r="AA274" s="6"/>
      <c r="AC274" s="6"/>
      <c r="AD274" s="6"/>
      <c r="AE274" s="6"/>
      <c r="AF274" s="6"/>
      <c r="AG274" s="6"/>
      <c r="AH274" s="6"/>
      <c r="AI274" s="6"/>
      <c r="AJ274" s="6"/>
      <c r="AK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ht="15" customHeight="1" x14ac:dyDescent="0.3">
      <c r="A275" s="42">
        <v>348</v>
      </c>
      <c r="B275" s="42">
        <v>165</v>
      </c>
      <c r="C275" s="42">
        <v>27</v>
      </c>
      <c r="D275" s="42">
        <v>115</v>
      </c>
      <c r="E275" s="42">
        <v>1284</v>
      </c>
      <c r="F275" s="48">
        <v>3.7951388888888889E-2</v>
      </c>
      <c r="G275" s="41" t="s">
        <v>658</v>
      </c>
      <c r="H275" s="41" t="s">
        <v>659</v>
      </c>
      <c r="I275" s="42" t="s">
        <v>508</v>
      </c>
      <c r="J275" s="42" t="s">
        <v>20</v>
      </c>
      <c r="K275" s="42">
        <v>2</v>
      </c>
      <c r="L275" s="42" t="s">
        <v>35</v>
      </c>
      <c r="M275" s="6">
        <f>$B275</f>
        <v>165</v>
      </c>
      <c r="N275" s="6"/>
      <c r="O275" s="6"/>
      <c r="P275" s="6"/>
      <c r="Q275" s="6"/>
      <c r="R275" s="6"/>
      <c r="S275" s="6"/>
      <c r="U275" s="6">
        <f>$D275</f>
        <v>115</v>
      </c>
      <c r="V275" s="6"/>
      <c r="W275" s="6"/>
      <c r="X275" s="6"/>
      <c r="Y275" s="6"/>
      <c r="Z275" s="6"/>
      <c r="AA275" s="6"/>
      <c r="AC275" s="6"/>
      <c r="AD275" s="6"/>
      <c r="AE275" s="6"/>
      <c r="AF275" s="6"/>
      <c r="AG275" s="6"/>
      <c r="AH275" s="6"/>
      <c r="AI275" s="6"/>
      <c r="AJ275" s="6"/>
      <c r="AK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ht="15" customHeight="1" x14ac:dyDescent="0.3">
      <c r="A276" s="42">
        <v>349</v>
      </c>
      <c r="B276" s="42">
        <v>166</v>
      </c>
      <c r="C276" s="42">
        <v>70</v>
      </c>
      <c r="D276" s="42">
        <v>116</v>
      </c>
      <c r="E276" s="42">
        <v>969</v>
      </c>
      <c r="F276" s="48">
        <v>3.8043981481481477E-2</v>
      </c>
      <c r="G276" s="41" t="s">
        <v>660</v>
      </c>
      <c r="H276" s="41" t="s">
        <v>661</v>
      </c>
      <c r="I276" s="42" t="s">
        <v>505</v>
      </c>
      <c r="J276" s="42" t="s">
        <v>77</v>
      </c>
      <c r="K276" s="42">
        <v>2</v>
      </c>
      <c r="L276" s="42" t="s">
        <v>35</v>
      </c>
      <c r="M276" s="6"/>
      <c r="N276" s="6"/>
      <c r="O276" s="6"/>
      <c r="P276" s="6"/>
      <c r="Q276" s="6"/>
      <c r="R276" s="6">
        <f>$B276</f>
        <v>166</v>
      </c>
      <c r="S276" s="6"/>
      <c r="U276" s="6"/>
      <c r="V276" s="6"/>
      <c r="W276" s="6"/>
      <c r="X276" s="6"/>
      <c r="Y276" s="6"/>
      <c r="Z276" s="6">
        <f>$D276</f>
        <v>116</v>
      </c>
      <c r="AA276" s="6"/>
      <c r="AC276" s="6"/>
      <c r="AD276" s="6"/>
      <c r="AE276" s="6"/>
      <c r="AF276" s="6"/>
      <c r="AG276" s="6"/>
      <c r="AH276" s="6"/>
      <c r="AI276" s="6"/>
      <c r="AJ276" s="6"/>
      <c r="AK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ht="15" customHeight="1" x14ac:dyDescent="0.3">
      <c r="A277" s="42">
        <v>350</v>
      </c>
      <c r="B277" s="42">
        <v>167</v>
      </c>
      <c r="C277" s="42">
        <v>28</v>
      </c>
      <c r="D277" s="42">
        <v>117</v>
      </c>
      <c r="E277" s="42">
        <v>1143</v>
      </c>
      <c r="F277" s="48">
        <v>3.8078703703703705E-2</v>
      </c>
      <c r="G277" s="41" t="s">
        <v>662</v>
      </c>
      <c r="H277" s="41" t="s">
        <v>242</v>
      </c>
      <c r="I277" s="42" t="s">
        <v>508</v>
      </c>
      <c r="J277" s="42" t="s">
        <v>76</v>
      </c>
      <c r="K277" s="42">
        <v>2</v>
      </c>
      <c r="L277" s="42" t="s">
        <v>35</v>
      </c>
      <c r="M277" s="6"/>
      <c r="N277" s="6">
        <f>$B277</f>
        <v>167</v>
      </c>
      <c r="O277" s="6"/>
      <c r="P277" s="6"/>
      <c r="Q277" s="6"/>
      <c r="R277" s="6"/>
      <c r="S277" s="6"/>
      <c r="U277" s="6"/>
      <c r="V277" s="6">
        <f>$D277</f>
        <v>117</v>
      </c>
      <c r="W277" s="6"/>
      <c r="X277" s="6"/>
      <c r="Y277" s="6"/>
      <c r="Z277" s="6"/>
      <c r="AA277" s="6"/>
      <c r="AC277" s="6"/>
      <c r="AD277" s="6"/>
      <c r="AE277" s="6"/>
      <c r="AF277" s="6"/>
      <c r="AG277" s="6"/>
      <c r="AH277" s="6"/>
      <c r="AI277" s="6"/>
      <c r="AJ277" s="6"/>
      <c r="AK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ht="15" customHeight="1" x14ac:dyDescent="0.3">
      <c r="A278" s="42">
        <v>351</v>
      </c>
      <c r="B278" s="42">
        <v>168</v>
      </c>
      <c r="C278" s="42"/>
      <c r="D278" s="42"/>
      <c r="E278" s="42">
        <v>1374</v>
      </c>
      <c r="F278" s="48">
        <v>3.8101851851851852E-2</v>
      </c>
      <c r="G278" s="41" t="s">
        <v>464</v>
      </c>
      <c r="H278" s="41" t="s">
        <v>491</v>
      </c>
      <c r="I278" s="42" t="s">
        <v>93</v>
      </c>
      <c r="J278" s="42" t="s">
        <v>33</v>
      </c>
      <c r="K278" s="42">
        <v>2</v>
      </c>
      <c r="L278" s="42" t="s">
        <v>35</v>
      </c>
      <c r="M278" s="6"/>
      <c r="N278" s="6"/>
      <c r="O278" s="6">
        <f>$B278</f>
        <v>168</v>
      </c>
      <c r="P278" s="6"/>
      <c r="Q278" s="6"/>
      <c r="R278" s="6"/>
      <c r="S278" s="6"/>
      <c r="U278" s="6"/>
      <c r="V278" s="6"/>
      <c r="W278" s="6"/>
      <c r="X278" s="6"/>
      <c r="Y278" s="6"/>
      <c r="Z278" s="6"/>
      <c r="AA278" s="6"/>
      <c r="AC278" s="6"/>
      <c r="AD278" s="6"/>
      <c r="AE278" s="6"/>
      <c r="AF278" s="6"/>
      <c r="AG278" s="6"/>
      <c r="AH278" s="6"/>
      <c r="AI278" s="6"/>
      <c r="AJ278" s="6"/>
      <c r="AK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ht="15" customHeight="1" x14ac:dyDescent="0.3">
      <c r="A279" s="42">
        <v>352</v>
      </c>
      <c r="B279" s="42">
        <v>107</v>
      </c>
      <c r="C279" s="42">
        <v>2</v>
      </c>
      <c r="D279" s="42">
        <v>79</v>
      </c>
      <c r="E279" s="42">
        <v>1578</v>
      </c>
      <c r="F279" s="48">
        <v>3.8113425925925926E-2</v>
      </c>
      <c r="G279" s="41" t="s">
        <v>824</v>
      </c>
      <c r="H279" s="41" t="s">
        <v>438</v>
      </c>
      <c r="I279" s="42" t="s">
        <v>674</v>
      </c>
      <c r="J279" s="42" t="s">
        <v>30</v>
      </c>
      <c r="K279" s="42">
        <v>3</v>
      </c>
      <c r="L279" s="42" t="s">
        <v>35</v>
      </c>
      <c r="M279" s="6"/>
      <c r="N279" s="6"/>
      <c r="O279" s="6"/>
      <c r="P279" s="6"/>
      <c r="Q279" s="6"/>
      <c r="R279" s="6"/>
      <c r="S279" s="6"/>
      <c r="U279" s="6"/>
      <c r="V279" s="6"/>
      <c r="W279" s="6"/>
      <c r="X279" s="6"/>
      <c r="Y279" s="6"/>
      <c r="Z279" s="6"/>
      <c r="AA279" s="6"/>
      <c r="AC279" s="6">
        <f>$B279</f>
        <v>107</v>
      </c>
      <c r="AD279" s="6"/>
      <c r="AE279" s="6"/>
      <c r="AF279" s="6"/>
      <c r="AG279" s="6"/>
      <c r="AH279" s="6"/>
      <c r="AI279" s="6"/>
      <c r="AJ279" s="6"/>
      <c r="AK279" s="6"/>
      <c r="AM279" s="6">
        <f>$D279</f>
        <v>79</v>
      </c>
      <c r="AN279" s="6"/>
      <c r="AO279" s="6"/>
      <c r="AP279" s="6"/>
      <c r="AQ279" s="6"/>
      <c r="AR279" s="6"/>
      <c r="AS279" s="6"/>
      <c r="AT279" s="6"/>
      <c r="AU279" s="6"/>
    </row>
    <row r="280" spans="1:47" ht="15" customHeight="1" x14ac:dyDescent="0.3">
      <c r="A280" s="42">
        <v>357</v>
      </c>
      <c r="B280" s="42">
        <v>169</v>
      </c>
      <c r="C280" s="42">
        <v>71</v>
      </c>
      <c r="D280" s="42">
        <v>118</v>
      </c>
      <c r="E280" s="42">
        <v>1168</v>
      </c>
      <c r="F280" s="48">
        <v>3.8275462962962963E-2</v>
      </c>
      <c r="G280" s="41" t="s">
        <v>663</v>
      </c>
      <c r="H280" s="41" t="s">
        <v>159</v>
      </c>
      <c r="I280" s="42" t="s">
        <v>505</v>
      </c>
      <c r="J280" s="42" t="s">
        <v>32</v>
      </c>
      <c r="K280" s="42">
        <v>2</v>
      </c>
      <c r="L280" s="42" t="s">
        <v>35</v>
      </c>
      <c r="M280" s="6"/>
      <c r="N280" s="6"/>
      <c r="O280" s="6"/>
      <c r="P280" s="6">
        <f>$B280</f>
        <v>169</v>
      </c>
      <c r="Q280" s="6"/>
      <c r="R280" s="6"/>
      <c r="S280" s="6"/>
      <c r="U280" s="6"/>
      <c r="V280" s="6"/>
      <c r="W280" s="6"/>
      <c r="X280" s="6">
        <f>$D280</f>
        <v>118</v>
      </c>
      <c r="Y280" s="6"/>
      <c r="Z280" s="6"/>
      <c r="AA280" s="6"/>
      <c r="AC280" s="6"/>
      <c r="AD280" s="6"/>
      <c r="AE280" s="6"/>
      <c r="AF280" s="6"/>
      <c r="AG280" s="6"/>
      <c r="AH280" s="6"/>
      <c r="AI280" s="6"/>
      <c r="AJ280" s="6"/>
      <c r="AK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ht="15" customHeight="1" x14ac:dyDescent="0.3">
      <c r="A281" s="42">
        <v>358</v>
      </c>
      <c r="B281" s="42">
        <v>170</v>
      </c>
      <c r="C281" s="42">
        <v>72</v>
      </c>
      <c r="D281" s="42">
        <v>119</v>
      </c>
      <c r="E281" s="42">
        <v>1516</v>
      </c>
      <c r="F281" s="48">
        <v>3.8287037037037036E-2</v>
      </c>
      <c r="G281" s="41" t="s">
        <v>429</v>
      </c>
      <c r="H281" s="41" t="s">
        <v>664</v>
      </c>
      <c r="I281" s="42" t="s">
        <v>505</v>
      </c>
      <c r="J281" s="42" t="s">
        <v>27</v>
      </c>
      <c r="K281" s="42">
        <v>2</v>
      </c>
      <c r="L281" s="42" t="s">
        <v>35</v>
      </c>
      <c r="M281" s="6"/>
      <c r="N281" s="6"/>
      <c r="O281" s="6"/>
      <c r="P281" s="6"/>
      <c r="Q281" s="6">
        <f>$B281</f>
        <v>170</v>
      </c>
      <c r="R281" s="6"/>
      <c r="S281" s="6"/>
      <c r="U281" s="6"/>
      <c r="V281" s="6"/>
      <c r="W281" s="6"/>
      <c r="X281" s="6"/>
      <c r="Y281" s="6">
        <f>$D281</f>
        <v>119</v>
      </c>
      <c r="Z281" s="6"/>
      <c r="AA281" s="6"/>
      <c r="AC281" s="6"/>
      <c r="AD281" s="6"/>
      <c r="AE281" s="6"/>
      <c r="AF281" s="6"/>
      <c r="AG281" s="6"/>
      <c r="AH281" s="6"/>
      <c r="AI281" s="6"/>
      <c r="AJ281" s="6"/>
      <c r="AK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ht="15" customHeight="1" x14ac:dyDescent="0.3">
      <c r="A282" s="42">
        <v>360</v>
      </c>
      <c r="B282" s="42">
        <v>108</v>
      </c>
      <c r="C282" s="42">
        <v>14</v>
      </c>
      <c r="D282" s="42">
        <v>80</v>
      </c>
      <c r="E282" s="42">
        <v>1592</v>
      </c>
      <c r="F282" s="48">
        <v>3.8321759259259257E-2</v>
      </c>
      <c r="G282" s="41" t="s">
        <v>509</v>
      </c>
      <c r="H282" s="41" t="s">
        <v>825</v>
      </c>
      <c r="I282" s="42" t="s">
        <v>532</v>
      </c>
      <c r="J282" s="42" t="s">
        <v>30</v>
      </c>
      <c r="K282" s="42">
        <v>3</v>
      </c>
      <c r="L282" s="42" t="s">
        <v>35</v>
      </c>
      <c r="M282" s="6"/>
      <c r="N282" s="6"/>
      <c r="O282" s="6"/>
      <c r="P282" s="6"/>
      <c r="Q282" s="6"/>
      <c r="R282" s="6"/>
      <c r="S282" s="6"/>
      <c r="U282" s="6"/>
      <c r="V282" s="6"/>
      <c r="W282" s="6"/>
      <c r="X282" s="6"/>
      <c r="Y282" s="6"/>
      <c r="Z282" s="6"/>
      <c r="AA282" s="6"/>
      <c r="AC282" s="6">
        <f>$B282</f>
        <v>108</v>
      </c>
      <c r="AD282" s="6"/>
      <c r="AE282" s="6"/>
      <c r="AF282" s="6"/>
      <c r="AG282" s="6"/>
      <c r="AH282" s="6"/>
      <c r="AI282" s="6"/>
      <c r="AJ282" s="6"/>
      <c r="AK282" s="6"/>
      <c r="AM282" s="6">
        <f>$D282</f>
        <v>80</v>
      </c>
      <c r="AN282" s="6"/>
      <c r="AO282" s="6"/>
      <c r="AP282" s="6"/>
      <c r="AQ282" s="6"/>
      <c r="AR282" s="6"/>
      <c r="AS282" s="6"/>
      <c r="AT282" s="6"/>
      <c r="AU282" s="6"/>
    </row>
    <row r="283" spans="1:47" ht="15" customHeight="1" x14ac:dyDescent="0.3">
      <c r="A283" s="42">
        <v>361</v>
      </c>
      <c r="B283" s="42">
        <v>171</v>
      </c>
      <c r="C283" s="42"/>
      <c r="D283" s="42"/>
      <c r="E283" s="42">
        <v>1140</v>
      </c>
      <c r="F283" s="48">
        <v>3.8368055555555551E-2</v>
      </c>
      <c r="G283" s="41" t="s">
        <v>284</v>
      </c>
      <c r="H283" s="41" t="s">
        <v>492</v>
      </c>
      <c r="I283" s="42" t="s">
        <v>93</v>
      </c>
      <c r="J283" s="42" t="s">
        <v>76</v>
      </c>
      <c r="K283" s="42">
        <v>2</v>
      </c>
      <c r="L283" s="42" t="s">
        <v>35</v>
      </c>
      <c r="M283" s="6"/>
      <c r="N283" s="6">
        <f>$B283</f>
        <v>171</v>
      </c>
      <c r="O283" s="6"/>
      <c r="P283" s="6"/>
      <c r="Q283" s="6"/>
      <c r="R283" s="6"/>
      <c r="S283" s="6"/>
      <c r="U283" s="6"/>
      <c r="V283" s="6"/>
      <c r="W283" s="6"/>
      <c r="X283" s="6"/>
      <c r="Y283" s="6"/>
      <c r="Z283" s="6"/>
      <c r="AA283" s="6"/>
      <c r="AC283" s="6"/>
      <c r="AD283" s="6"/>
      <c r="AE283" s="6"/>
      <c r="AF283" s="6"/>
      <c r="AG283" s="6"/>
      <c r="AH283" s="6"/>
      <c r="AI283" s="6"/>
      <c r="AJ283" s="6"/>
      <c r="AK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ht="15" customHeight="1" x14ac:dyDescent="0.3">
      <c r="A284" s="42">
        <v>363</v>
      </c>
      <c r="B284" s="42">
        <v>109</v>
      </c>
      <c r="C284" s="42">
        <v>15</v>
      </c>
      <c r="D284" s="42">
        <v>81</v>
      </c>
      <c r="E284" s="42">
        <v>1560</v>
      </c>
      <c r="F284" s="48">
        <v>3.8495370370370367E-2</v>
      </c>
      <c r="G284" s="41" t="s">
        <v>427</v>
      </c>
      <c r="H284" s="41" t="s">
        <v>826</v>
      </c>
      <c r="I284" s="42" t="s">
        <v>532</v>
      </c>
      <c r="J284" s="42" t="s">
        <v>30</v>
      </c>
      <c r="K284" s="42">
        <v>3</v>
      </c>
      <c r="L284" s="42" t="s">
        <v>35</v>
      </c>
      <c r="M284" s="6"/>
      <c r="N284" s="6"/>
      <c r="O284" s="6"/>
      <c r="P284" s="6"/>
      <c r="Q284" s="6"/>
      <c r="R284" s="6"/>
      <c r="S284" s="6"/>
      <c r="U284" s="6"/>
      <c r="V284" s="6"/>
      <c r="W284" s="6"/>
      <c r="X284" s="6"/>
      <c r="Y284" s="6"/>
      <c r="Z284" s="6"/>
      <c r="AA284" s="6"/>
      <c r="AC284" s="6">
        <f>$B284</f>
        <v>109</v>
      </c>
      <c r="AD284" s="6"/>
      <c r="AE284" s="6"/>
      <c r="AF284" s="6"/>
      <c r="AG284" s="6"/>
      <c r="AH284" s="6"/>
      <c r="AI284" s="6"/>
      <c r="AJ284" s="6"/>
      <c r="AK284" s="6"/>
      <c r="AM284" s="6">
        <f>$D284</f>
        <v>81</v>
      </c>
      <c r="AN284" s="6"/>
      <c r="AO284" s="6"/>
      <c r="AP284" s="6"/>
      <c r="AQ284" s="6"/>
      <c r="AR284" s="6"/>
      <c r="AS284" s="6"/>
      <c r="AT284" s="6"/>
      <c r="AU284" s="6"/>
    </row>
    <row r="285" spans="1:47" ht="15" customHeight="1" x14ac:dyDescent="0.3">
      <c r="A285" s="42">
        <v>365</v>
      </c>
      <c r="B285" s="42">
        <v>110</v>
      </c>
      <c r="C285" s="42">
        <v>40</v>
      </c>
      <c r="D285" s="42">
        <v>82</v>
      </c>
      <c r="E285" s="42">
        <v>1595</v>
      </c>
      <c r="F285" s="48">
        <v>3.8564814814814816E-2</v>
      </c>
      <c r="G285" s="41" t="s">
        <v>602</v>
      </c>
      <c r="H285" s="41" t="s">
        <v>827</v>
      </c>
      <c r="I285" s="42" t="s">
        <v>508</v>
      </c>
      <c r="J285" s="42" t="s">
        <v>30</v>
      </c>
      <c r="K285" s="42">
        <v>3</v>
      </c>
      <c r="L285" s="42" t="s">
        <v>35</v>
      </c>
      <c r="M285" s="6"/>
      <c r="N285" s="6"/>
      <c r="O285" s="6"/>
      <c r="P285" s="6"/>
      <c r="Q285" s="6"/>
      <c r="R285" s="6"/>
      <c r="S285" s="6"/>
      <c r="U285" s="6"/>
      <c r="V285" s="6"/>
      <c r="W285" s="6"/>
      <c r="X285" s="6"/>
      <c r="Y285" s="6"/>
      <c r="Z285" s="6"/>
      <c r="AA285" s="6"/>
      <c r="AC285" s="6">
        <f>$B285</f>
        <v>110</v>
      </c>
      <c r="AD285" s="6"/>
      <c r="AE285" s="6"/>
      <c r="AF285" s="6"/>
      <c r="AG285" s="6"/>
      <c r="AH285" s="6"/>
      <c r="AI285" s="6"/>
      <c r="AJ285" s="6"/>
      <c r="AK285" s="6"/>
      <c r="AM285" s="6">
        <f>$D285</f>
        <v>82</v>
      </c>
      <c r="AN285" s="6"/>
      <c r="AO285" s="6"/>
      <c r="AP285" s="6"/>
      <c r="AQ285" s="6"/>
      <c r="AR285" s="6"/>
      <c r="AS285" s="6"/>
      <c r="AT285" s="6"/>
      <c r="AU285" s="6"/>
    </row>
    <row r="286" spans="1:47" ht="15" customHeight="1" x14ac:dyDescent="0.3">
      <c r="A286" s="42">
        <v>367</v>
      </c>
      <c r="B286" s="42">
        <v>172</v>
      </c>
      <c r="C286" s="42">
        <v>73</v>
      </c>
      <c r="D286" s="42">
        <v>120</v>
      </c>
      <c r="E286" s="42">
        <v>1370</v>
      </c>
      <c r="F286" s="48">
        <v>3.8622685185185184E-2</v>
      </c>
      <c r="G286" s="41" t="s">
        <v>665</v>
      </c>
      <c r="H286" s="41" t="s">
        <v>666</v>
      </c>
      <c r="I286" s="42" t="s">
        <v>505</v>
      </c>
      <c r="J286" s="42" t="s">
        <v>20</v>
      </c>
      <c r="K286" s="42">
        <v>2</v>
      </c>
      <c r="L286" s="42" t="s">
        <v>35</v>
      </c>
      <c r="M286" s="6">
        <f>$B286</f>
        <v>172</v>
      </c>
      <c r="N286" s="6"/>
      <c r="O286" s="6"/>
      <c r="P286" s="6"/>
      <c r="Q286" s="6"/>
      <c r="R286" s="6"/>
      <c r="S286" s="6"/>
      <c r="U286" s="6">
        <f>$D286</f>
        <v>120</v>
      </c>
      <c r="V286" s="6"/>
      <c r="W286" s="6"/>
      <c r="X286" s="6"/>
      <c r="Y286" s="6"/>
      <c r="Z286" s="6"/>
      <c r="AA286" s="6"/>
      <c r="AC286" s="6"/>
      <c r="AD286" s="6"/>
      <c r="AE286" s="6"/>
      <c r="AF286" s="6"/>
      <c r="AG286" s="6"/>
      <c r="AH286" s="6"/>
      <c r="AI286" s="6"/>
      <c r="AJ286" s="6"/>
      <c r="AK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ht="15" customHeight="1" x14ac:dyDescent="0.3">
      <c r="A287" s="42">
        <v>368</v>
      </c>
      <c r="B287" s="42">
        <v>173</v>
      </c>
      <c r="C287" s="42">
        <v>20</v>
      </c>
      <c r="D287" s="42">
        <v>121</v>
      </c>
      <c r="E287" s="42">
        <v>1002</v>
      </c>
      <c r="F287" s="48">
        <v>3.8668981481481478E-2</v>
      </c>
      <c r="G287" s="41" t="s">
        <v>667</v>
      </c>
      <c r="H287" s="41" t="s">
        <v>668</v>
      </c>
      <c r="I287" s="42" t="s">
        <v>532</v>
      </c>
      <c r="J287" s="42" t="s">
        <v>77</v>
      </c>
      <c r="K287" s="42">
        <v>2</v>
      </c>
      <c r="L287" s="42" t="s">
        <v>35</v>
      </c>
      <c r="M287" s="6"/>
      <c r="N287" s="6"/>
      <c r="O287" s="6"/>
      <c r="P287" s="6"/>
      <c r="Q287" s="6"/>
      <c r="R287" s="6">
        <f>$B287</f>
        <v>173</v>
      </c>
      <c r="S287" s="6"/>
      <c r="U287" s="6"/>
      <c r="V287" s="6"/>
      <c r="W287" s="6"/>
      <c r="X287" s="6"/>
      <c r="Y287" s="6"/>
      <c r="Z287" s="6">
        <f>$D287</f>
        <v>121</v>
      </c>
      <c r="AA287" s="6"/>
      <c r="AC287" s="6"/>
      <c r="AD287" s="6"/>
      <c r="AE287" s="6"/>
      <c r="AF287" s="6"/>
      <c r="AG287" s="6"/>
      <c r="AH287" s="6"/>
      <c r="AI287" s="6"/>
      <c r="AJ287" s="6"/>
      <c r="AK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ht="15" customHeight="1" x14ac:dyDescent="0.3">
      <c r="A288" s="42">
        <v>370</v>
      </c>
      <c r="B288" s="42">
        <v>174</v>
      </c>
      <c r="C288" s="42">
        <v>74</v>
      </c>
      <c r="D288" s="42">
        <v>122</v>
      </c>
      <c r="E288" s="42">
        <v>1020</v>
      </c>
      <c r="F288" s="48">
        <v>3.8703703703703705E-2</v>
      </c>
      <c r="G288" s="41" t="s">
        <v>669</v>
      </c>
      <c r="H288" s="41" t="s">
        <v>670</v>
      </c>
      <c r="I288" s="42" t="s">
        <v>505</v>
      </c>
      <c r="J288" s="42" t="s">
        <v>77</v>
      </c>
      <c r="K288" s="42">
        <v>2</v>
      </c>
      <c r="L288" s="42" t="s">
        <v>35</v>
      </c>
      <c r="M288" s="6"/>
      <c r="N288" s="6"/>
      <c r="O288" s="6"/>
      <c r="P288" s="6"/>
      <c r="Q288" s="6"/>
      <c r="R288" s="6">
        <f>$B288</f>
        <v>174</v>
      </c>
      <c r="S288" s="6"/>
      <c r="U288" s="6"/>
      <c r="V288" s="6"/>
      <c r="W288" s="6"/>
      <c r="X288" s="6"/>
      <c r="Y288" s="6"/>
      <c r="Z288" s="6">
        <f>$D288</f>
        <v>122</v>
      </c>
      <c r="AA288" s="6"/>
      <c r="AC288" s="6"/>
      <c r="AD288" s="6"/>
      <c r="AE288" s="6"/>
      <c r="AF288" s="6"/>
      <c r="AG288" s="6"/>
      <c r="AH288" s="6"/>
      <c r="AI288" s="6"/>
      <c r="AJ288" s="6"/>
      <c r="AK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ht="15" customHeight="1" x14ac:dyDescent="0.3">
      <c r="A289" s="42">
        <v>376</v>
      </c>
      <c r="B289" s="42">
        <v>175</v>
      </c>
      <c r="C289" s="42">
        <v>75</v>
      </c>
      <c r="D289" s="42">
        <v>123</v>
      </c>
      <c r="E289" s="42">
        <v>1490</v>
      </c>
      <c r="F289" s="48">
        <v>3.8773148148148147E-2</v>
      </c>
      <c r="G289" s="41" t="s">
        <v>506</v>
      </c>
      <c r="H289" s="41" t="s">
        <v>441</v>
      </c>
      <c r="I289" s="42" t="s">
        <v>505</v>
      </c>
      <c r="J289" s="42" t="s">
        <v>27</v>
      </c>
      <c r="K289" s="42">
        <v>2</v>
      </c>
      <c r="L289" s="42" t="s">
        <v>35</v>
      </c>
      <c r="M289" s="6"/>
      <c r="N289" s="6"/>
      <c r="O289" s="6"/>
      <c r="P289" s="6"/>
      <c r="Q289" s="6">
        <f>$B289</f>
        <v>175</v>
      </c>
      <c r="R289" s="6"/>
      <c r="S289" s="6"/>
      <c r="U289" s="6"/>
      <c r="V289" s="6"/>
      <c r="W289" s="6"/>
      <c r="X289" s="6"/>
      <c r="Y289" s="6">
        <f>$D289</f>
        <v>123</v>
      </c>
      <c r="Z289" s="6"/>
      <c r="AA289" s="6"/>
      <c r="AC289" s="6"/>
      <c r="AD289" s="6"/>
      <c r="AE289" s="6"/>
      <c r="AF289" s="6"/>
      <c r="AG289" s="6"/>
      <c r="AH289" s="6"/>
      <c r="AI289" s="6"/>
      <c r="AJ289" s="6"/>
      <c r="AK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ht="15" customHeight="1" x14ac:dyDescent="0.3">
      <c r="A290" s="42">
        <v>379</v>
      </c>
      <c r="B290" s="42">
        <v>111</v>
      </c>
      <c r="C290" s="42">
        <v>41</v>
      </c>
      <c r="D290" s="42">
        <v>83</v>
      </c>
      <c r="E290" s="42">
        <v>1951</v>
      </c>
      <c r="F290" s="48">
        <v>3.8854166666666669E-2</v>
      </c>
      <c r="G290" s="41" t="s">
        <v>672</v>
      </c>
      <c r="H290" s="41" t="s">
        <v>828</v>
      </c>
      <c r="I290" s="42" t="s">
        <v>508</v>
      </c>
      <c r="J290" s="42" t="s">
        <v>37</v>
      </c>
      <c r="K290" s="42">
        <v>3</v>
      </c>
      <c r="L290" s="42" t="s">
        <v>35</v>
      </c>
      <c r="M290" s="6"/>
      <c r="N290" s="6"/>
      <c r="O290" s="6"/>
      <c r="P290" s="6"/>
      <c r="Q290" s="6"/>
      <c r="R290" s="6"/>
      <c r="S290" s="6"/>
      <c r="U290" s="6"/>
      <c r="V290" s="6"/>
      <c r="W290" s="6"/>
      <c r="X290" s="6"/>
      <c r="Y290" s="6"/>
      <c r="Z290" s="6"/>
      <c r="AA290" s="6"/>
      <c r="AC290" s="6"/>
      <c r="AD290" s="6"/>
      <c r="AE290" s="6">
        <f>$B290</f>
        <v>111</v>
      </c>
      <c r="AF290" s="6"/>
      <c r="AG290" s="6"/>
      <c r="AH290" s="6"/>
      <c r="AI290" s="6"/>
      <c r="AJ290" s="6"/>
      <c r="AK290" s="6"/>
      <c r="AM290" s="6"/>
      <c r="AN290" s="6"/>
      <c r="AO290" s="6">
        <f>$D290</f>
        <v>83</v>
      </c>
      <c r="AP290" s="6"/>
      <c r="AQ290" s="6"/>
      <c r="AR290" s="6"/>
      <c r="AS290" s="6"/>
      <c r="AT290" s="6"/>
      <c r="AU290" s="6"/>
    </row>
    <row r="291" spans="1:47" ht="15" customHeight="1" x14ac:dyDescent="0.3">
      <c r="A291" s="42">
        <v>380</v>
      </c>
      <c r="B291" s="42">
        <v>176</v>
      </c>
      <c r="C291" s="42">
        <v>21</v>
      </c>
      <c r="D291" s="42">
        <v>124</v>
      </c>
      <c r="E291" s="42">
        <v>1010</v>
      </c>
      <c r="F291" s="48">
        <v>3.8900462962962963E-2</v>
      </c>
      <c r="G291" s="41" t="s">
        <v>671</v>
      </c>
      <c r="H291" s="41" t="s">
        <v>626</v>
      </c>
      <c r="I291" s="42" t="s">
        <v>532</v>
      </c>
      <c r="J291" s="42" t="s">
        <v>77</v>
      </c>
      <c r="K291" s="42">
        <v>2</v>
      </c>
      <c r="L291" s="42" t="s">
        <v>35</v>
      </c>
      <c r="M291" s="6"/>
      <c r="N291" s="6"/>
      <c r="O291" s="6"/>
      <c r="P291" s="6"/>
      <c r="Q291" s="6"/>
      <c r="R291" s="6">
        <f>$B291</f>
        <v>176</v>
      </c>
      <c r="S291" s="6"/>
      <c r="U291" s="6"/>
      <c r="V291" s="6"/>
      <c r="W291" s="6"/>
      <c r="X291" s="6"/>
      <c r="Y291" s="6"/>
      <c r="Z291" s="6">
        <f>$D291</f>
        <v>124</v>
      </c>
      <c r="AA291" s="6"/>
      <c r="AC291" s="6"/>
      <c r="AD291" s="6"/>
      <c r="AE291" s="6"/>
      <c r="AF291" s="6"/>
      <c r="AG291" s="6"/>
      <c r="AH291" s="6"/>
      <c r="AI291" s="6"/>
      <c r="AJ291" s="6"/>
      <c r="AK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ht="15" customHeight="1" x14ac:dyDescent="0.3">
      <c r="A292" s="42">
        <v>382</v>
      </c>
      <c r="B292" s="42">
        <v>112</v>
      </c>
      <c r="C292" s="42">
        <v>22</v>
      </c>
      <c r="D292" s="42">
        <v>84</v>
      </c>
      <c r="E292" s="42">
        <v>1817</v>
      </c>
      <c r="F292" s="48">
        <v>3.8969907407407404E-2</v>
      </c>
      <c r="G292" s="41" t="s">
        <v>518</v>
      </c>
      <c r="H292" s="41" t="s">
        <v>613</v>
      </c>
      <c r="I292" s="42" t="s">
        <v>505</v>
      </c>
      <c r="J292" s="42" t="s">
        <v>18</v>
      </c>
      <c r="K292" s="42">
        <v>3</v>
      </c>
      <c r="L292" s="42" t="s">
        <v>35</v>
      </c>
      <c r="M292" s="6"/>
      <c r="N292" s="6"/>
      <c r="O292" s="6"/>
      <c r="P292" s="6"/>
      <c r="Q292" s="6"/>
      <c r="R292" s="6"/>
      <c r="S292" s="6"/>
      <c r="U292" s="6"/>
      <c r="V292" s="6"/>
      <c r="W292" s="6"/>
      <c r="X292" s="6"/>
      <c r="Y292" s="6"/>
      <c r="Z292" s="6"/>
      <c r="AA292" s="6"/>
      <c r="AC292" s="6"/>
      <c r="AD292" s="6">
        <f>$B292</f>
        <v>112</v>
      </c>
      <c r="AE292" s="6"/>
      <c r="AF292" s="6"/>
      <c r="AG292" s="6"/>
      <c r="AH292" s="6"/>
      <c r="AI292" s="6"/>
      <c r="AJ292" s="6"/>
      <c r="AK292" s="6"/>
      <c r="AM292" s="6"/>
      <c r="AN292" s="6">
        <f>$D292</f>
        <v>84</v>
      </c>
      <c r="AO292" s="6"/>
      <c r="AP292" s="6"/>
      <c r="AQ292" s="6"/>
      <c r="AR292" s="6"/>
      <c r="AS292" s="6"/>
      <c r="AT292" s="6"/>
      <c r="AU292" s="6"/>
    </row>
    <row r="293" spans="1:47" ht="15" customHeight="1" x14ac:dyDescent="0.3">
      <c r="A293" s="42">
        <v>384</v>
      </c>
      <c r="B293" s="42">
        <v>177</v>
      </c>
      <c r="C293" s="42">
        <v>29</v>
      </c>
      <c r="D293" s="42">
        <v>125</v>
      </c>
      <c r="E293" s="42">
        <v>1074</v>
      </c>
      <c r="F293" s="48">
        <v>3.9004629629629632E-2</v>
      </c>
      <c r="G293" s="41" t="s">
        <v>574</v>
      </c>
      <c r="H293" s="41" t="s">
        <v>463</v>
      </c>
      <c r="I293" s="42" t="s">
        <v>508</v>
      </c>
      <c r="J293" s="42" t="s">
        <v>76</v>
      </c>
      <c r="K293" s="42">
        <v>2</v>
      </c>
      <c r="L293" s="42" t="s">
        <v>35</v>
      </c>
      <c r="M293" s="6"/>
      <c r="N293" s="6">
        <f>$B293</f>
        <v>177</v>
      </c>
      <c r="O293" s="6"/>
      <c r="P293" s="6"/>
      <c r="Q293" s="6"/>
      <c r="R293" s="6"/>
      <c r="S293" s="6"/>
      <c r="U293" s="6"/>
      <c r="V293" s="6">
        <f>$D293</f>
        <v>125</v>
      </c>
      <c r="W293" s="6"/>
      <c r="X293" s="6"/>
      <c r="Y293" s="6"/>
      <c r="Z293" s="6"/>
      <c r="AA293" s="6"/>
      <c r="AC293" s="6"/>
      <c r="AD293" s="6"/>
      <c r="AE293" s="6"/>
      <c r="AF293" s="6"/>
      <c r="AG293" s="6"/>
      <c r="AH293" s="6"/>
      <c r="AI293" s="6"/>
      <c r="AJ293" s="6"/>
      <c r="AK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ht="15" customHeight="1" x14ac:dyDescent="0.3">
      <c r="A294" s="42">
        <v>385</v>
      </c>
      <c r="B294" s="42">
        <v>178</v>
      </c>
      <c r="C294" s="42">
        <v>1</v>
      </c>
      <c r="D294" s="42">
        <v>126</v>
      </c>
      <c r="E294" s="42">
        <v>1403</v>
      </c>
      <c r="F294" s="48">
        <v>3.9027777777777779E-2</v>
      </c>
      <c r="G294" s="41" t="s">
        <v>672</v>
      </c>
      <c r="H294" s="41" t="s">
        <v>673</v>
      </c>
      <c r="I294" s="42" t="s">
        <v>674</v>
      </c>
      <c r="J294" s="42" t="s">
        <v>33</v>
      </c>
      <c r="K294" s="42">
        <v>2</v>
      </c>
      <c r="L294" s="42" t="s">
        <v>35</v>
      </c>
      <c r="M294" s="6"/>
      <c r="N294" s="6"/>
      <c r="O294" s="6">
        <f>$B294</f>
        <v>178</v>
      </c>
      <c r="P294" s="6"/>
      <c r="Q294" s="6"/>
      <c r="R294" s="6"/>
      <c r="S294" s="6"/>
      <c r="U294" s="6"/>
      <c r="V294" s="6"/>
      <c r="W294" s="6">
        <f>$D294</f>
        <v>126</v>
      </c>
      <c r="X294" s="6"/>
      <c r="Y294" s="6"/>
      <c r="Z294" s="6"/>
      <c r="AA294" s="6"/>
      <c r="AC294" s="6"/>
      <c r="AD294" s="6"/>
      <c r="AE294" s="6"/>
      <c r="AF294" s="6"/>
      <c r="AG294" s="6"/>
      <c r="AH294" s="6"/>
      <c r="AI294" s="6"/>
      <c r="AJ294" s="6"/>
      <c r="AK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ht="15" customHeight="1" x14ac:dyDescent="0.3">
      <c r="A295" s="42">
        <v>386</v>
      </c>
      <c r="B295" s="42">
        <v>179</v>
      </c>
      <c r="C295" s="42">
        <v>76</v>
      </c>
      <c r="D295" s="42">
        <v>127</v>
      </c>
      <c r="E295" s="42">
        <v>1014</v>
      </c>
      <c r="F295" s="48">
        <v>3.9039351851851853E-2</v>
      </c>
      <c r="G295" s="41" t="s">
        <v>675</v>
      </c>
      <c r="H295" s="41" t="s">
        <v>676</v>
      </c>
      <c r="I295" s="42" t="s">
        <v>505</v>
      </c>
      <c r="J295" s="42" t="s">
        <v>77</v>
      </c>
      <c r="K295" s="42">
        <v>2</v>
      </c>
      <c r="L295" s="42" t="s">
        <v>35</v>
      </c>
      <c r="M295" s="6"/>
      <c r="N295" s="6"/>
      <c r="O295" s="6"/>
      <c r="P295" s="6"/>
      <c r="Q295" s="6"/>
      <c r="R295" s="6">
        <f>$B295</f>
        <v>179</v>
      </c>
      <c r="S295" s="6"/>
      <c r="U295" s="6"/>
      <c r="V295" s="6"/>
      <c r="W295" s="6"/>
      <c r="X295" s="6"/>
      <c r="Y295" s="6"/>
      <c r="Z295" s="6">
        <f>$D295</f>
        <v>127</v>
      </c>
      <c r="AA295" s="6"/>
      <c r="AC295" s="6"/>
      <c r="AD295" s="6"/>
      <c r="AE295" s="6"/>
      <c r="AF295" s="6"/>
      <c r="AG295" s="6"/>
      <c r="AH295" s="6"/>
      <c r="AI295" s="6"/>
      <c r="AJ295" s="6"/>
      <c r="AK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ht="15" customHeight="1" x14ac:dyDescent="0.3">
      <c r="A296" s="42">
        <v>387</v>
      </c>
      <c r="B296" s="42">
        <v>180</v>
      </c>
      <c r="C296" s="42">
        <v>30</v>
      </c>
      <c r="D296" s="42">
        <v>128</v>
      </c>
      <c r="E296" s="42">
        <v>1296</v>
      </c>
      <c r="F296" s="48">
        <v>3.90625E-2</v>
      </c>
      <c r="G296" s="41" t="s">
        <v>386</v>
      </c>
      <c r="H296" s="41" t="s">
        <v>442</v>
      </c>
      <c r="I296" s="42" t="s">
        <v>508</v>
      </c>
      <c r="J296" s="42" t="s">
        <v>20</v>
      </c>
      <c r="K296" s="42">
        <v>2</v>
      </c>
      <c r="L296" s="42" t="s">
        <v>35</v>
      </c>
      <c r="M296" s="6">
        <f>$B296</f>
        <v>180</v>
      </c>
      <c r="N296" s="6"/>
      <c r="O296" s="6"/>
      <c r="P296" s="6"/>
      <c r="Q296" s="6"/>
      <c r="R296" s="6"/>
      <c r="S296" s="6"/>
      <c r="U296" s="6">
        <f>$D296</f>
        <v>128</v>
      </c>
      <c r="V296" s="6"/>
      <c r="W296" s="6"/>
      <c r="X296" s="6"/>
      <c r="Y296" s="6"/>
      <c r="Z296" s="6"/>
      <c r="AA296" s="6"/>
      <c r="AC296" s="6"/>
      <c r="AD296" s="6"/>
      <c r="AE296" s="6"/>
      <c r="AF296" s="6"/>
      <c r="AG296" s="6"/>
      <c r="AH296" s="6"/>
      <c r="AI296" s="6"/>
      <c r="AJ296" s="6"/>
      <c r="AK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ht="15" customHeight="1" x14ac:dyDescent="0.3">
      <c r="A297" s="42">
        <v>389</v>
      </c>
      <c r="B297" s="42">
        <v>113</v>
      </c>
      <c r="C297" s="42">
        <v>23</v>
      </c>
      <c r="D297" s="42">
        <v>85</v>
      </c>
      <c r="E297" s="42">
        <v>1844</v>
      </c>
      <c r="F297" s="48">
        <v>3.920138888888889E-2</v>
      </c>
      <c r="G297" s="41" t="s">
        <v>781</v>
      </c>
      <c r="H297" s="41" t="s">
        <v>128</v>
      </c>
      <c r="I297" s="42" t="s">
        <v>505</v>
      </c>
      <c r="J297" s="42" t="s">
        <v>24</v>
      </c>
      <c r="K297" s="42">
        <v>3</v>
      </c>
      <c r="L297" s="42" t="s">
        <v>35</v>
      </c>
      <c r="M297" s="6"/>
      <c r="N297" s="6"/>
      <c r="O297" s="6"/>
      <c r="P297" s="6"/>
      <c r="Q297" s="6"/>
      <c r="R297" s="6"/>
      <c r="S297" s="6"/>
      <c r="U297" s="6"/>
      <c r="V297" s="6"/>
      <c r="W297" s="6"/>
      <c r="X297" s="6"/>
      <c r="Y297" s="6"/>
      <c r="Z297" s="6"/>
      <c r="AA297" s="6"/>
      <c r="AC297" s="6"/>
      <c r="AD297" s="6"/>
      <c r="AE297" s="6"/>
      <c r="AF297" s="6"/>
      <c r="AG297" s="6">
        <f>$B297</f>
        <v>113</v>
      </c>
      <c r="AH297" s="6"/>
      <c r="AI297" s="6"/>
      <c r="AJ297" s="6"/>
      <c r="AK297" s="6"/>
      <c r="AM297" s="6"/>
      <c r="AN297" s="6"/>
      <c r="AO297" s="6"/>
      <c r="AP297" s="6"/>
      <c r="AQ297" s="6">
        <f>$D297</f>
        <v>85</v>
      </c>
      <c r="AR297" s="6"/>
      <c r="AS297" s="6"/>
      <c r="AT297" s="6"/>
      <c r="AU297" s="6"/>
    </row>
    <row r="298" spans="1:47" ht="15" customHeight="1" x14ac:dyDescent="0.3">
      <c r="A298" s="42">
        <v>390</v>
      </c>
      <c r="B298" s="42">
        <v>114</v>
      </c>
      <c r="C298" s="42">
        <v>3</v>
      </c>
      <c r="D298" s="42">
        <v>86</v>
      </c>
      <c r="E298" s="42">
        <v>1868</v>
      </c>
      <c r="F298" s="48">
        <v>3.9212962962962963E-2</v>
      </c>
      <c r="G298" s="41" t="s">
        <v>693</v>
      </c>
      <c r="H298" s="41" t="s">
        <v>829</v>
      </c>
      <c r="I298" s="42" t="s">
        <v>674</v>
      </c>
      <c r="J298" s="42" t="s">
        <v>22</v>
      </c>
      <c r="K298" s="42">
        <v>3</v>
      </c>
      <c r="L298" s="42" t="s">
        <v>35</v>
      </c>
      <c r="M298" s="6"/>
      <c r="N298" s="6"/>
      <c r="O298" s="6"/>
      <c r="P298" s="6"/>
      <c r="Q298" s="6"/>
      <c r="R298" s="6"/>
      <c r="S298" s="6"/>
      <c r="U298" s="6"/>
      <c r="V298" s="6"/>
      <c r="W298" s="6"/>
      <c r="X298" s="6"/>
      <c r="Y298" s="6"/>
      <c r="Z298" s="6"/>
      <c r="AA298" s="6"/>
      <c r="AC298" s="6"/>
      <c r="AD298" s="6"/>
      <c r="AE298" s="6"/>
      <c r="AF298" s="6"/>
      <c r="AG298" s="6"/>
      <c r="AH298" s="6"/>
      <c r="AI298" s="6"/>
      <c r="AJ298" s="6"/>
      <c r="AK298" s="6">
        <f>$B298</f>
        <v>114</v>
      </c>
      <c r="AM298" s="6"/>
      <c r="AN298" s="6"/>
      <c r="AO298" s="6"/>
      <c r="AP298" s="6"/>
      <c r="AQ298" s="6"/>
      <c r="AR298" s="6"/>
      <c r="AS298" s="6"/>
      <c r="AT298" s="6"/>
      <c r="AU298" s="6">
        <f>$D298</f>
        <v>86</v>
      </c>
    </row>
    <row r="299" spans="1:47" ht="15" customHeight="1" x14ac:dyDescent="0.3">
      <c r="A299" s="42">
        <v>392</v>
      </c>
      <c r="B299" s="42">
        <v>181</v>
      </c>
      <c r="C299" s="42">
        <v>31</v>
      </c>
      <c r="D299" s="42">
        <v>129</v>
      </c>
      <c r="E299" s="42">
        <v>954</v>
      </c>
      <c r="F299" s="48">
        <v>3.9270833333333331E-2</v>
      </c>
      <c r="G299" s="41" t="s">
        <v>618</v>
      </c>
      <c r="H299" s="41" t="s">
        <v>677</v>
      </c>
      <c r="I299" s="42" t="s">
        <v>508</v>
      </c>
      <c r="J299" s="42" t="s">
        <v>77</v>
      </c>
      <c r="K299" s="42">
        <v>2</v>
      </c>
      <c r="L299" s="42" t="s">
        <v>35</v>
      </c>
      <c r="M299" s="6"/>
      <c r="N299" s="6"/>
      <c r="O299" s="6"/>
      <c r="P299" s="6"/>
      <c r="Q299" s="6"/>
      <c r="R299" s="6">
        <f>$B299</f>
        <v>181</v>
      </c>
      <c r="S299" s="6"/>
      <c r="U299" s="6"/>
      <c r="V299" s="6"/>
      <c r="W299" s="6"/>
      <c r="X299" s="6"/>
      <c r="Y299" s="6"/>
      <c r="Z299" s="6">
        <f>$D299</f>
        <v>129</v>
      </c>
      <c r="AA299" s="6"/>
      <c r="AC299" s="6"/>
      <c r="AD299" s="6"/>
      <c r="AE299" s="6"/>
      <c r="AF299" s="6"/>
      <c r="AG299" s="6"/>
      <c r="AH299" s="6"/>
      <c r="AI299" s="6"/>
      <c r="AJ299" s="6"/>
      <c r="AK299" s="6"/>
      <c r="AM299" s="6"/>
      <c r="AN299" s="6"/>
      <c r="AO299" s="6"/>
      <c r="AP299" s="6"/>
      <c r="AQ299" s="6"/>
      <c r="AR299" s="6"/>
      <c r="AS299" s="6"/>
      <c r="AT299" s="6"/>
      <c r="AU299" s="6"/>
    </row>
    <row r="300" spans="1:47" ht="15" customHeight="1" x14ac:dyDescent="0.3">
      <c r="A300" s="42">
        <v>405</v>
      </c>
      <c r="B300" s="42">
        <v>182</v>
      </c>
      <c r="C300" s="42">
        <v>32</v>
      </c>
      <c r="D300" s="42">
        <v>130</v>
      </c>
      <c r="E300" s="42">
        <v>1033</v>
      </c>
      <c r="F300" s="48">
        <v>3.9849537037037037E-2</v>
      </c>
      <c r="G300" s="41" t="s">
        <v>678</v>
      </c>
      <c r="H300" s="41" t="s">
        <v>679</v>
      </c>
      <c r="I300" s="42" t="s">
        <v>508</v>
      </c>
      <c r="J300" s="42" t="s">
        <v>77</v>
      </c>
      <c r="K300" s="42">
        <v>2</v>
      </c>
      <c r="L300" s="42" t="s">
        <v>35</v>
      </c>
      <c r="M300" s="6"/>
      <c r="N300" s="6"/>
      <c r="O300" s="6"/>
      <c r="P300" s="6"/>
      <c r="Q300" s="6"/>
      <c r="R300" s="6">
        <f>$B300</f>
        <v>182</v>
      </c>
      <c r="S300" s="6"/>
      <c r="U300" s="6"/>
      <c r="V300" s="6"/>
      <c r="W300" s="6"/>
      <c r="X300" s="6"/>
      <c r="Y300" s="6"/>
      <c r="Z300" s="6">
        <f>$D300</f>
        <v>130</v>
      </c>
      <c r="AA300" s="6"/>
      <c r="AC300" s="6"/>
      <c r="AD300" s="6"/>
      <c r="AE300" s="6"/>
      <c r="AF300" s="6"/>
      <c r="AG300" s="6"/>
      <c r="AH300" s="6"/>
      <c r="AI300" s="6"/>
      <c r="AJ300" s="6"/>
      <c r="AK300" s="6"/>
      <c r="AM300" s="6"/>
      <c r="AN300" s="6"/>
      <c r="AO300" s="6"/>
      <c r="AP300" s="6"/>
      <c r="AQ300" s="6"/>
      <c r="AR300" s="6"/>
      <c r="AS300" s="6"/>
      <c r="AT300" s="6"/>
      <c r="AU300" s="6"/>
    </row>
    <row r="301" spans="1:47" ht="15" customHeight="1" x14ac:dyDescent="0.3">
      <c r="A301" s="42">
        <v>410</v>
      </c>
      <c r="B301" s="42">
        <v>183</v>
      </c>
      <c r="C301" s="42">
        <v>22</v>
      </c>
      <c r="D301" s="42">
        <v>131</v>
      </c>
      <c r="E301" s="42">
        <v>915</v>
      </c>
      <c r="F301" s="48">
        <v>3.9988425925925927E-2</v>
      </c>
      <c r="G301" s="41" t="s">
        <v>417</v>
      </c>
      <c r="H301" s="41" t="s">
        <v>680</v>
      </c>
      <c r="I301" s="42" t="s">
        <v>532</v>
      </c>
      <c r="J301" s="42" t="s">
        <v>36</v>
      </c>
      <c r="K301" s="42">
        <v>2</v>
      </c>
      <c r="L301" s="42" t="s">
        <v>35</v>
      </c>
      <c r="M301" s="6"/>
      <c r="N301" s="6"/>
      <c r="O301" s="6"/>
      <c r="P301" s="6"/>
      <c r="Q301" s="6"/>
      <c r="R301" s="6"/>
      <c r="S301" s="6">
        <f>$B301</f>
        <v>183</v>
      </c>
      <c r="U301" s="6"/>
      <c r="V301" s="6"/>
      <c r="W301" s="6"/>
      <c r="X301" s="6"/>
      <c r="Y301" s="6"/>
      <c r="Z301" s="6"/>
      <c r="AA301" s="6">
        <f>$D301</f>
        <v>131</v>
      </c>
      <c r="AC301" s="6"/>
      <c r="AD301" s="6"/>
      <c r="AE301" s="6"/>
      <c r="AF301" s="6"/>
      <c r="AG301" s="6"/>
      <c r="AH301" s="6"/>
      <c r="AI301" s="6"/>
      <c r="AJ301" s="6"/>
      <c r="AK301" s="6"/>
      <c r="AM301" s="6"/>
      <c r="AN301" s="6"/>
      <c r="AO301" s="6"/>
      <c r="AP301" s="6"/>
      <c r="AQ301" s="6"/>
      <c r="AR301" s="6"/>
      <c r="AS301" s="6"/>
      <c r="AT301" s="6"/>
      <c r="AU301" s="6"/>
    </row>
    <row r="302" spans="1:47" ht="15" customHeight="1" x14ac:dyDescent="0.3">
      <c r="A302" s="42">
        <v>411</v>
      </c>
      <c r="B302" s="42">
        <v>184</v>
      </c>
      <c r="C302" s="42">
        <v>33</v>
      </c>
      <c r="D302" s="42">
        <v>132</v>
      </c>
      <c r="E302" s="42">
        <v>1520</v>
      </c>
      <c r="F302" s="48">
        <v>4.0069444444444442E-2</v>
      </c>
      <c r="G302" s="41" t="s">
        <v>681</v>
      </c>
      <c r="H302" s="41" t="s">
        <v>279</v>
      </c>
      <c r="I302" s="42" t="s">
        <v>508</v>
      </c>
      <c r="J302" s="42" t="s">
        <v>27</v>
      </c>
      <c r="K302" s="42">
        <v>2</v>
      </c>
      <c r="L302" s="42" t="s">
        <v>35</v>
      </c>
      <c r="M302" s="6"/>
      <c r="N302" s="6"/>
      <c r="O302" s="6"/>
      <c r="P302" s="6"/>
      <c r="Q302" s="6">
        <f>$B302</f>
        <v>184</v>
      </c>
      <c r="R302" s="6"/>
      <c r="S302" s="6"/>
      <c r="U302" s="6"/>
      <c r="V302" s="6"/>
      <c r="W302" s="6"/>
      <c r="X302" s="6"/>
      <c r="Y302" s="6">
        <f>$D302</f>
        <v>132</v>
      </c>
      <c r="Z302" s="6"/>
      <c r="AA302" s="6"/>
      <c r="AC302" s="6"/>
      <c r="AD302" s="6"/>
      <c r="AE302" s="6"/>
      <c r="AF302" s="6"/>
      <c r="AG302" s="6"/>
      <c r="AH302" s="6"/>
      <c r="AI302" s="6"/>
      <c r="AJ302" s="6"/>
      <c r="AK302" s="6"/>
      <c r="AM302" s="6"/>
      <c r="AN302" s="6"/>
      <c r="AO302" s="6"/>
      <c r="AP302" s="6"/>
      <c r="AQ302" s="6"/>
      <c r="AR302" s="6"/>
      <c r="AS302" s="6"/>
      <c r="AT302" s="6"/>
      <c r="AU302" s="6"/>
    </row>
    <row r="303" spans="1:47" ht="15" customHeight="1" x14ac:dyDescent="0.3">
      <c r="A303" s="42">
        <v>421</v>
      </c>
      <c r="B303" s="42">
        <v>185</v>
      </c>
      <c r="C303" s="42"/>
      <c r="D303" s="42"/>
      <c r="E303" s="42">
        <v>1365</v>
      </c>
      <c r="F303" s="48">
        <v>4.0509259259259259E-2</v>
      </c>
      <c r="G303" s="41" t="s">
        <v>482</v>
      </c>
      <c r="H303" s="41" t="s">
        <v>493</v>
      </c>
      <c r="I303" s="42" t="s">
        <v>93</v>
      </c>
      <c r="J303" s="42" t="s">
        <v>20</v>
      </c>
      <c r="K303" s="42">
        <v>2</v>
      </c>
      <c r="L303" s="42" t="s">
        <v>35</v>
      </c>
      <c r="M303" s="6">
        <f>$B303</f>
        <v>185</v>
      </c>
      <c r="N303" s="6"/>
      <c r="O303" s="6"/>
      <c r="P303" s="6"/>
      <c r="Q303" s="6"/>
      <c r="R303" s="6"/>
      <c r="S303" s="6"/>
      <c r="U303" s="6"/>
      <c r="V303" s="6"/>
      <c r="W303" s="6"/>
      <c r="X303" s="6"/>
      <c r="Y303" s="6"/>
      <c r="Z303" s="6"/>
      <c r="AA303" s="6"/>
      <c r="AC303" s="6"/>
      <c r="AD303" s="6"/>
      <c r="AE303" s="6"/>
      <c r="AF303" s="6"/>
      <c r="AG303" s="6"/>
      <c r="AH303" s="6"/>
      <c r="AI303" s="6"/>
      <c r="AJ303" s="6"/>
      <c r="AK303" s="6"/>
      <c r="AM303" s="6"/>
      <c r="AN303" s="6"/>
      <c r="AO303" s="6"/>
      <c r="AP303" s="6"/>
      <c r="AQ303" s="6"/>
      <c r="AR303" s="6"/>
      <c r="AS303" s="6"/>
      <c r="AT303" s="6"/>
      <c r="AU303" s="6"/>
    </row>
    <row r="304" spans="1:47" ht="15" customHeight="1" x14ac:dyDescent="0.3">
      <c r="A304" s="42">
        <v>423</v>
      </c>
      <c r="B304" s="42">
        <v>115</v>
      </c>
      <c r="C304" s="42"/>
      <c r="D304" s="42"/>
      <c r="E304" s="42">
        <v>1811</v>
      </c>
      <c r="F304" s="48">
        <v>4.0567129629629627E-2</v>
      </c>
      <c r="G304" s="41" t="s">
        <v>483</v>
      </c>
      <c r="H304" s="41" t="s">
        <v>510</v>
      </c>
      <c r="I304" s="42" t="s">
        <v>93</v>
      </c>
      <c r="J304" s="42" t="s">
        <v>18</v>
      </c>
      <c r="K304" s="42">
        <v>3</v>
      </c>
      <c r="L304" s="42" t="s">
        <v>35</v>
      </c>
      <c r="M304" s="6"/>
      <c r="N304" s="6"/>
      <c r="O304" s="6"/>
      <c r="P304" s="6"/>
      <c r="Q304" s="6"/>
      <c r="R304" s="6"/>
      <c r="S304" s="6"/>
      <c r="U304" s="6"/>
      <c r="V304" s="6"/>
      <c r="W304" s="6"/>
      <c r="X304" s="6"/>
      <c r="Y304" s="6"/>
      <c r="Z304" s="6"/>
      <c r="AA304" s="6"/>
      <c r="AC304" s="6"/>
      <c r="AD304" s="6">
        <f>$B304</f>
        <v>115</v>
      </c>
      <c r="AE304" s="6"/>
      <c r="AF304" s="6"/>
      <c r="AG304" s="6"/>
      <c r="AH304" s="6"/>
      <c r="AI304" s="6"/>
      <c r="AJ304" s="6"/>
      <c r="AK304" s="6"/>
      <c r="AM304" s="6"/>
      <c r="AN304" s="6"/>
      <c r="AO304" s="6"/>
      <c r="AP304" s="6"/>
      <c r="AQ304" s="6"/>
      <c r="AR304" s="6"/>
      <c r="AS304" s="6"/>
      <c r="AT304" s="6"/>
      <c r="AU304" s="6"/>
    </row>
    <row r="305" spans="1:47" ht="15" customHeight="1" x14ac:dyDescent="0.3">
      <c r="A305" s="42">
        <v>425</v>
      </c>
      <c r="B305" s="42">
        <v>116</v>
      </c>
      <c r="C305" s="42"/>
      <c r="D305" s="42"/>
      <c r="E305" s="42">
        <v>1731</v>
      </c>
      <c r="F305" s="48">
        <v>4.0659722222222222E-2</v>
      </c>
      <c r="G305" s="41" t="s">
        <v>734</v>
      </c>
      <c r="H305" s="41" t="s">
        <v>446</v>
      </c>
      <c r="I305" s="42" t="s">
        <v>93</v>
      </c>
      <c r="J305" s="42" t="s">
        <v>25</v>
      </c>
      <c r="K305" s="42">
        <v>3</v>
      </c>
      <c r="L305" s="42" t="s">
        <v>35</v>
      </c>
      <c r="M305" s="6"/>
      <c r="N305" s="6"/>
      <c r="O305" s="6"/>
      <c r="P305" s="6"/>
      <c r="Q305" s="6"/>
      <c r="R305" s="6"/>
      <c r="S305" s="6"/>
      <c r="U305" s="6"/>
      <c r="V305" s="6"/>
      <c r="W305" s="6"/>
      <c r="X305" s="6"/>
      <c r="Y305" s="6"/>
      <c r="Z305" s="6"/>
      <c r="AA305" s="6"/>
      <c r="AC305" s="6"/>
      <c r="AD305" s="6"/>
      <c r="AE305" s="6"/>
      <c r="AF305" s="6"/>
      <c r="AG305" s="6"/>
      <c r="AH305" s="6"/>
      <c r="AI305" s="6"/>
      <c r="AJ305" s="6">
        <f>$B305</f>
        <v>116</v>
      </c>
      <c r="AK305" s="6"/>
      <c r="AM305" s="6"/>
      <c r="AN305" s="6"/>
      <c r="AO305" s="6"/>
      <c r="AP305" s="6"/>
      <c r="AQ305" s="6"/>
      <c r="AR305" s="6"/>
      <c r="AS305" s="6"/>
      <c r="AT305" s="6"/>
      <c r="AU305" s="6"/>
    </row>
    <row r="306" spans="1:47" ht="15" customHeight="1" x14ac:dyDescent="0.3">
      <c r="A306" s="42">
        <v>426</v>
      </c>
      <c r="B306" s="42">
        <v>186</v>
      </c>
      <c r="C306" s="42">
        <v>34</v>
      </c>
      <c r="D306" s="42">
        <v>133</v>
      </c>
      <c r="E306" s="42">
        <v>1485</v>
      </c>
      <c r="F306" s="48">
        <v>4.0706018518518523E-2</v>
      </c>
      <c r="G306" s="41" t="s">
        <v>684</v>
      </c>
      <c r="H306" s="41" t="s">
        <v>685</v>
      </c>
      <c r="I306" s="42" t="s">
        <v>508</v>
      </c>
      <c r="J306" s="42" t="s">
        <v>76</v>
      </c>
      <c r="K306" s="42">
        <v>2</v>
      </c>
      <c r="L306" s="42" t="s">
        <v>35</v>
      </c>
      <c r="M306" s="6"/>
      <c r="N306" s="6">
        <f>$B306</f>
        <v>186</v>
      </c>
      <c r="O306" s="6"/>
      <c r="P306" s="6"/>
      <c r="Q306" s="6"/>
      <c r="R306" s="6"/>
      <c r="S306" s="6"/>
      <c r="U306" s="6"/>
      <c r="V306" s="6">
        <f>$D306</f>
        <v>133</v>
      </c>
      <c r="W306" s="6"/>
      <c r="X306" s="6"/>
      <c r="Y306" s="6"/>
      <c r="Z306" s="6"/>
      <c r="AA306" s="6"/>
      <c r="AC306" s="6"/>
      <c r="AD306" s="6"/>
      <c r="AE306" s="6"/>
      <c r="AF306" s="6"/>
      <c r="AG306" s="6"/>
      <c r="AH306" s="6"/>
      <c r="AI306" s="6"/>
      <c r="AJ306" s="6"/>
      <c r="AK306" s="6"/>
      <c r="AM306" s="6"/>
      <c r="AN306" s="6"/>
      <c r="AO306" s="6"/>
      <c r="AP306" s="6"/>
      <c r="AQ306" s="6"/>
      <c r="AR306" s="6"/>
      <c r="AS306" s="6"/>
      <c r="AT306" s="6"/>
      <c r="AU306" s="6"/>
    </row>
    <row r="307" spans="1:47" ht="15" customHeight="1" x14ac:dyDescent="0.3">
      <c r="A307" s="42">
        <v>435</v>
      </c>
      <c r="B307" s="42">
        <v>117</v>
      </c>
      <c r="C307" s="42">
        <v>4</v>
      </c>
      <c r="D307" s="42">
        <v>87</v>
      </c>
      <c r="E307" s="42">
        <v>2040</v>
      </c>
      <c r="F307" s="48">
        <v>4.1643518518518517E-2</v>
      </c>
      <c r="G307" s="41" t="s">
        <v>830</v>
      </c>
      <c r="H307" s="41" t="s">
        <v>831</v>
      </c>
      <c r="I307" s="42" t="s">
        <v>674</v>
      </c>
      <c r="J307" s="42" t="s">
        <v>23</v>
      </c>
      <c r="K307" s="42">
        <v>3</v>
      </c>
      <c r="L307" s="42" t="s">
        <v>35</v>
      </c>
      <c r="M307" s="6"/>
      <c r="N307" s="6"/>
      <c r="O307" s="6"/>
      <c r="P307" s="6"/>
      <c r="Q307" s="6"/>
      <c r="R307" s="6"/>
      <c r="S307" s="6"/>
      <c r="U307" s="6"/>
      <c r="V307" s="6"/>
      <c r="W307" s="6"/>
      <c r="X307" s="6"/>
      <c r="Y307" s="6"/>
      <c r="Z307" s="6"/>
      <c r="AA307" s="6"/>
      <c r="AC307" s="6"/>
      <c r="AD307" s="6"/>
      <c r="AE307" s="6"/>
      <c r="AF307" s="6"/>
      <c r="AG307" s="6"/>
      <c r="AH307" s="6"/>
      <c r="AI307" s="6">
        <f>$B307</f>
        <v>117</v>
      </c>
      <c r="AJ307" s="6"/>
      <c r="AK307" s="6"/>
      <c r="AM307" s="6"/>
      <c r="AN307" s="6"/>
      <c r="AO307" s="6"/>
      <c r="AP307" s="6"/>
      <c r="AQ307" s="6"/>
      <c r="AR307" s="6"/>
      <c r="AS307" s="6">
        <f>$D307</f>
        <v>87</v>
      </c>
      <c r="AT307" s="6"/>
      <c r="AU307" s="6"/>
    </row>
    <row r="308" spans="1:47" ht="15" customHeight="1" x14ac:dyDescent="0.3">
      <c r="A308" s="42">
        <v>438</v>
      </c>
      <c r="B308" s="42">
        <v>118</v>
      </c>
      <c r="C308" s="42"/>
      <c r="D308" s="42"/>
      <c r="E308" s="42">
        <v>1809</v>
      </c>
      <c r="F308" s="59">
        <v>4.1921296296296297E-2</v>
      </c>
      <c r="G308" s="41" t="s">
        <v>386</v>
      </c>
      <c r="H308" s="41" t="s">
        <v>735</v>
      </c>
      <c r="I308" s="42" t="s">
        <v>93</v>
      </c>
      <c r="J308" s="42" t="s">
        <v>18</v>
      </c>
      <c r="K308" s="42">
        <v>3</v>
      </c>
      <c r="L308" s="42" t="s">
        <v>35</v>
      </c>
      <c r="M308" s="6"/>
      <c r="N308" s="6"/>
      <c r="O308" s="6"/>
      <c r="P308" s="6"/>
      <c r="Q308" s="6"/>
      <c r="R308" s="6"/>
      <c r="S308" s="6"/>
      <c r="U308" s="6"/>
      <c r="V308" s="6"/>
      <c r="W308" s="6"/>
      <c r="X308" s="6"/>
      <c r="Y308" s="6"/>
      <c r="Z308" s="6"/>
      <c r="AA308" s="6"/>
      <c r="AC308" s="6"/>
      <c r="AD308" s="6">
        <f>$B308</f>
        <v>118</v>
      </c>
      <c r="AE308" s="6"/>
      <c r="AF308" s="6"/>
      <c r="AG308" s="6"/>
      <c r="AH308" s="6"/>
      <c r="AI308" s="6"/>
      <c r="AJ308" s="6"/>
      <c r="AK308" s="6"/>
      <c r="AM308" s="6"/>
      <c r="AN308" s="6"/>
      <c r="AO308" s="6"/>
      <c r="AP308" s="6"/>
      <c r="AQ308" s="6"/>
      <c r="AR308" s="6"/>
      <c r="AS308" s="6"/>
      <c r="AT308" s="6"/>
      <c r="AU308" s="6"/>
    </row>
    <row r="309" spans="1:47" ht="15" customHeight="1" x14ac:dyDescent="0.3">
      <c r="A309" s="42">
        <v>440</v>
      </c>
      <c r="B309" s="42">
        <v>119</v>
      </c>
      <c r="C309" s="42">
        <v>42</v>
      </c>
      <c r="D309" s="42">
        <v>88</v>
      </c>
      <c r="E309" s="42">
        <v>1823</v>
      </c>
      <c r="F309" s="59">
        <v>4.2106481481481488E-2</v>
      </c>
      <c r="G309" s="41" t="s">
        <v>613</v>
      </c>
      <c r="H309" s="41" t="s">
        <v>832</v>
      </c>
      <c r="I309" s="42" t="s">
        <v>508</v>
      </c>
      <c r="J309" s="42" t="s">
        <v>18</v>
      </c>
      <c r="K309" s="42">
        <v>3</v>
      </c>
      <c r="L309" s="42" t="s">
        <v>35</v>
      </c>
      <c r="M309" s="6"/>
      <c r="N309" s="6"/>
      <c r="O309" s="6"/>
      <c r="P309" s="6"/>
      <c r="Q309" s="6"/>
      <c r="R309" s="6"/>
      <c r="S309" s="6"/>
      <c r="U309" s="6"/>
      <c r="V309" s="6"/>
      <c r="W309" s="6"/>
      <c r="X309" s="6"/>
      <c r="Y309" s="6"/>
      <c r="Z309" s="6"/>
      <c r="AA309" s="6"/>
      <c r="AC309" s="6"/>
      <c r="AD309" s="6">
        <f>$B309</f>
        <v>119</v>
      </c>
      <c r="AE309" s="6"/>
      <c r="AF309" s="6"/>
      <c r="AG309" s="6"/>
      <c r="AH309" s="6"/>
      <c r="AI309" s="6"/>
      <c r="AJ309" s="6"/>
      <c r="AK309" s="6"/>
      <c r="AM309" s="6"/>
      <c r="AN309" s="6">
        <f>$D309</f>
        <v>88</v>
      </c>
      <c r="AO309" s="6"/>
      <c r="AP309" s="6"/>
      <c r="AQ309" s="6"/>
      <c r="AR309" s="6"/>
      <c r="AS309" s="6"/>
      <c r="AT309" s="6"/>
      <c r="AU309" s="6"/>
    </row>
    <row r="310" spans="1:47" ht="15" customHeight="1" x14ac:dyDescent="0.3">
      <c r="A310" s="42">
        <v>445</v>
      </c>
      <c r="B310" s="42">
        <v>120</v>
      </c>
      <c r="C310" s="42">
        <v>24</v>
      </c>
      <c r="D310" s="42">
        <v>89</v>
      </c>
      <c r="E310" s="42">
        <v>1792</v>
      </c>
      <c r="F310" s="59">
        <v>4.2534722222222217E-2</v>
      </c>
      <c r="G310" s="41" t="s">
        <v>386</v>
      </c>
      <c r="H310" s="41" t="s">
        <v>833</v>
      </c>
      <c r="I310" s="42" t="s">
        <v>505</v>
      </c>
      <c r="J310" s="42" t="s">
        <v>21</v>
      </c>
      <c r="K310" s="42">
        <v>3</v>
      </c>
      <c r="L310" s="42" t="s">
        <v>35</v>
      </c>
      <c r="M310" s="6"/>
      <c r="N310" s="6"/>
      <c r="O310" s="6"/>
      <c r="P310" s="6"/>
      <c r="Q310" s="6"/>
      <c r="R310" s="6"/>
      <c r="S310" s="6"/>
      <c r="U310" s="6"/>
      <c r="V310" s="6"/>
      <c r="W310" s="6"/>
      <c r="X310" s="6"/>
      <c r="Y310" s="6"/>
      <c r="Z310" s="6"/>
      <c r="AA310" s="6"/>
      <c r="AC310" s="6"/>
      <c r="AD310" s="6"/>
      <c r="AE310" s="6"/>
      <c r="AF310" s="6">
        <f>$B310</f>
        <v>120</v>
      </c>
      <c r="AG310" s="6"/>
      <c r="AH310" s="6"/>
      <c r="AI310" s="6"/>
      <c r="AJ310" s="6"/>
      <c r="AK310" s="6"/>
      <c r="AM310" s="6"/>
      <c r="AN310" s="6"/>
      <c r="AO310" s="6"/>
      <c r="AP310" s="6">
        <f>$D310</f>
        <v>89</v>
      </c>
      <c r="AQ310" s="6"/>
      <c r="AR310" s="6"/>
      <c r="AS310" s="6"/>
      <c r="AT310" s="6"/>
      <c r="AU310" s="6"/>
    </row>
    <row r="311" spans="1:47" ht="15" customHeight="1" x14ac:dyDescent="0.3">
      <c r="A311" s="42">
        <v>446</v>
      </c>
      <c r="B311" s="42">
        <v>121</v>
      </c>
      <c r="C311" s="42">
        <v>43</v>
      </c>
      <c r="D311" s="42">
        <v>90</v>
      </c>
      <c r="E311" s="42">
        <v>1878</v>
      </c>
      <c r="F311" s="59">
        <v>4.2754629629629635E-2</v>
      </c>
      <c r="G311" s="41" t="s">
        <v>386</v>
      </c>
      <c r="H311" s="41" t="s">
        <v>733</v>
      </c>
      <c r="I311" s="42" t="s">
        <v>508</v>
      </c>
      <c r="J311" s="42" t="s">
        <v>22</v>
      </c>
      <c r="K311" s="42">
        <v>3</v>
      </c>
      <c r="L311" s="42" t="s">
        <v>35</v>
      </c>
      <c r="M311" s="6"/>
      <c r="N311" s="6"/>
      <c r="O311" s="6"/>
      <c r="P311" s="6"/>
      <c r="Q311" s="6"/>
      <c r="R311" s="6"/>
      <c r="S311" s="6"/>
      <c r="U311" s="6"/>
      <c r="V311" s="6"/>
      <c r="W311" s="6"/>
      <c r="X311" s="6"/>
      <c r="Y311" s="6"/>
      <c r="Z311" s="6"/>
      <c r="AA311" s="6"/>
      <c r="AC311" s="6"/>
      <c r="AD311" s="6"/>
      <c r="AE311" s="6"/>
      <c r="AF311" s="6"/>
      <c r="AG311" s="6"/>
      <c r="AH311" s="6"/>
      <c r="AI311" s="6"/>
      <c r="AJ311" s="6"/>
      <c r="AK311" s="6">
        <f>$B311</f>
        <v>121</v>
      </c>
      <c r="AM311" s="6"/>
      <c r="AN311" s="6"/>
      <c r="AO311" s="6"/>
      <c r="AP311" s="6"/>
      <c r="AQ311" s="6"/>
      <c r="AR311" s="6"/>
      <c r="AS311" s="6"/>
      <c r="AT311" s="6"/>
      <c r="AU311" s="6">
        <f>$D311</f>
        <v>90</v>
      </c>
    </row>
    <row r="312" spans="1:47" ht="15" customHeight="1" x14ac:dyDescent="0.3">
      <c r="A312" s="42">
        <v>450</v>
      </c>
      <c r="B312" s="42">
        <v>122</v>
      </c>
      <c r="C312" s="42">
        <v>44</v>
      </c>
      <c r="D312" s="42">
        <v>91</v>
      </c>
      <c r="E312" s="42">
        <v>1927</v>
      </c>
      <c r="F312" s="59">
        <v>4.2893518518518518E-2</v>
      </c>
      <c r="G312" s="41" t="s">
        <v>834</v>
      </c>
      <c r="H312" s="41" t="s">
        <v>835</v>
      </c>
      <c r="I312" s="42" t="s">
        <v>508</v>
      </c>
      <c r="J312" s="42" t="s">
        <v>37</v>
      </c>
      <c r="K312" s="42">
        <v>3</v>
      </c>
      <c r="L312" s="42" t="s">
        <v>35</v>
      </c>
      <c r="M312" s="6"/>
      <c r="N312" s="6"/>
      <c r="O312" s="6"/>
      <c r="P312" s="6"/>
      <c r="Q312" s="6"/>
      <c r="R312" s="6"/>
      <c r="S312" s="6"/>
      <c r="U312" s="6"/>
      <c r="V312" s="6"/>
      <c r="W312" s="6"/>
      <c r="X312" s="6"/>
      <c r="Y312" s="6"/>
      <c r="Z312" s="6"/>
      <c r="AA312" s="6"/>
      <c r="AC312" s="6"/>
      <c r="AD312" s="6"/>
      <c r="AE312" s="6">
        <f>$B312</f>
        <v>122</v>
      </c>
      <c r="AF312" s="6"/>
      <c r="AG312" s="6"/>
      <c r="AH312" s="6"/>
      <c r="AI312" s="6"/>
      <c r="AJ312" s="6"/>
      <c r="AK312" s="6"/>
      <c r="AM312" s="6"/>
      <c r="AN312" s="6"/>
      <c r="AO312" s="6">
        <f>$D312</f>
        <v>91</v>
      </c>
      <c r="AP312" s="6"/>
      <c r="AQ312" s="6"/>
      <c r="AR312" s="6"/>
      <c r="AS312" s="6"/>
      <c r="AT312" s="6"/>
      <c r="AU312" s="6"/>
    </row>
    <row r="313" spans="1:47" ht="15" customHeight="1" x14ac:dyDescent="0.3">
      <c r="A313" s="42">
        <v>451</v>
      </c>
      <c r="B313" s="42">
        <v>187</v>
      </c>
      <c r="C313" s="42">
        <v>35</v>
      </c>
      <c r="D313" s="42">
        <v>134</v>
      </c>
      <c r="E313" s="42">
        <v>1274</v>
      </c>
      <c r="F313" s="59">
        <v>4.2939814814814813E-2</v>
      </c>
      <c r="G313" s="41" t="s">
        <v>602</v>
      </c>
      <c r="H313" s="41" t="s">
        <v>686</v>
      </c>
      <c r="I313" s="42" t="s">
        <v>508</v>
      </c>
      <c r="J313" s="42" t="s">
        <v>20</v>
      </c>
      <c r="K313" s="42">
        <v>2</v>
      </c>
      <c r="L313" s="42" t="s">
        <v>35</v>
      </c>
      <c r="M313" s="6">
        <f>$B313</f>
        <v>187</v>
      </c>
      <c r="N313" s="6"/>
      <c r="O313" s="6"/>
      <c r="P313" s="6"/>
      <c r="Q313" s="6"/>
      <c r="R313" s="6"/>
      <c r="S313" s="6"/>
      <c r="U313" s="6">
        <f>$D313</f>
        <v>134</v>
      </c>
      <c r="V313" s="6"/>
      <c r="W313" s="6"/>
      <c r="X313" s="6"/>
      <c r="Y313" s="6"/>
      <c r="Z313" s="6"/>
      <c r="AA313" s="6"/>
      <c r="AC313" s="6"/>
      <c r="AD313" s="6"/>
      <c r="AE313" s="6"/>
      <c r="AF313" s="6"/>
      <c r="AG313" s="6"/>
      <c r="AH313" s="6"/>
      <c r="AI313" s="6"/>
      <c r="AJ313" s="6"/>
      <c r="AK313" s="6"/>
      <c r="AM313" s="6"/>
      <c r="AN313" s="6"/>
      <c r="AO313" s="6"/>
      <c r="AP313" s="6"/>
      <c r="AQ313" s="6"/>
      <c r="AR313" s="6"/>
      <c r="AS313" s="6"/>
      <c r="AT313" s="6"/>
      <c r="AU313" s="6"/>
    </row>
    <row r="314" spans="1:47" ht="15" customHeight="1" x14ac:dyDescent="0.3">
      <c r="A314" s="42">
        <v>453</v>
      </c>
      <c r="B314" s="42">
        <v>188</v>
      </c>
      <c r="C314" s="42">
        <v>36</v>
      </c>
      <c r="D314" s="42">
        <v>135</v>
      </c>
      <c r="E314" s="42">
        <v>1054</v>
      </c>
      <c r="F314" s="59">
        <v>4.3067129629629629E-2</v>
      </c>
      <c r="G314" s="41" t="s">
        <v>522</v>
      </c>
      <c r="H314" s="41" t="s">
        <v>103</v>
      </c>
      <c r="I314" s="42" t="s">
        <v>508</v>
      </c>
      <c r="J314" s="42" t="s">
        <v>76</v>
      </c>
      <c r="K314" s="42">
        <v>2</v>
      </c>
      <c r="L314" s="42" t="s">
        <v>35</v>
      </c>
      <c r="M314" s="6"/>
      <c r="N314" s="6">
        <f>$B314</f>
        <v>188</v>
      </c>
      <c r="O314" s="6"/>
      <c r="P314" s="6"/>
      <c r="Q314" s="6"/>
      <c r="R314" s="6"/>
      <c r="S314" s="6"/>
      <c r="U314" s="6"/>
      <c r="V314" s="6">
        <f>$D314</f>
        <v>135</v>
      </c>
      <c r="W314" s="6"/>
      <c r="X314" s="6"/>
      <c r="Y314" s="6"/>
      <c r="Z314" s="6"/>
      <c r="AA314" s="6"/>
      <c r="AC314" s="6"/>
      <c r="AD314" s="6"/>
      <c r="AE314" s="6"/>
      <c r="AF314" s="6"/>
      <c r="AG314" s="6"/>
      <c r="AH314" s="6"/>
      <c r="AI314" s="6"/>
      <c r="AJ314" s="6"/>
      <c r="AK314" s="6"/>
      <c r="AM314" s="6"/>
      <c r="AN314" s="6"/>
      <c r="AO314" s="6"/>
      <c r="AP314" s="6"/>
      <c r="AQ314" s="6"/>
      <c r="AR314" s="6"/>
      <c r="AS314" s="6"/>
      <c r="AT314" s="6"/>
      <c r="AU314" s="6"/>
    </row>
    <row r="315" spans="1:47" ht="15" customHeight="1" x14ac:dyDescent="0.3">
      <c r="A315" s="42">
        <v>454</v>
      </c>
      <c r="B315" s="42">
        <v>123</v>
      </c>
      <c r="C315" s="42">
        <v>25</v>
      </c>
      <c r="D315" s="42">
        <v>92</v>
      </c>
      <c r="E315" s="42">
        <v>1606</v>
      </c>
      <c r="F315" s="59">
        <v>4.3217592592592592E-2</v>
      </c>
      <c r="G315" s="41" t="s">
        <v>386</v>
      </c>
      <c r="H315" s="41" t="s">
        <v>836</v>
      </c>
      <c r="I315" s="42" t="s">
        <v>505</v>
      </c>
      <c r="J315" s="42" t="s">
        <v>30</v>
      </c>
      <c r="K315" s="42">
        <v>3</v>
      </c>
      <c r="L315" s="42" t="s">
        <v>35</v>
      </c>
      <c r="M315" s="6"/>
      <c r="N315" s="6"/>
      <c r="O315" s="6"/>
      <c r="P315" s="6"/>
      <c r="Q315" s="6"/>
      <c r="R315" s="6"/>
      <c r="S315" s="6"/>
      <c r="U315" s="6"/>
      <c r="V315" s="6"/>
      <c r="W315" s="6"/>
      <c r="X315" s="6"/>
      <c r="Y315" s="6"/>
      <c r="Z315" s="6"/>
      <c r="AA315" s="6"/>
      <c r="AC315" s="6">
        <f>$B315</f>
        <v>123</v>
      </c>
      <c r="AD315" s="6"/>
      <c r="AE315" s="6"/>
      <c r="AF315" s="6"/>
      <c r="AG315" s="6"/>
      <c r="AH315" s="6"/>
      <c r="AI315" s="6"/>
      <c r="AJ315" s="6"/>
      <c r="AK315" s="6"/>
      <c r="AM315" s="6">
        <f>$D315</f>
        <v>92</v>
      </c>
      <c r="AN315" s="6"/>
      <c r="AO315" s="6"/>
      <c r="AP315" s="6"/>
      <c r="AQ315" s="6"/>
      <c r="AR315" s="6"/>
      <c r="AS315" s="6"/>
      <c r="AT315" s="6"/>
      <c r="AU315" s="6"/>
    </row>
    <row r="316" spans="1:47" ht="15" customHeight="1" x14ac:dyDescent="0.3">
      <c r="A316" s="42">
        <v>456</v>
      </c>
      <c r="B316" s="42">
        <v>189</v>
      </c>
      <c r="C316" s="42">
        <v>23</v>
      </c>
      <c r="D316" s="42">
        <v>136</v>
      </c>
      <c r="E316" s="42">
        <v>1038</v>
      </c>
      <c r="F316" s="59">
        <v>4.3344907407407408E-2</v>
      </c>
      <c r="G316" s="41" t="s">
        <v>687</v>
      </c>
      <c r="H316" s="41" t="s">
        <v>688</v>
      </c>
      <c r="I316" s="42" t="s">
        <v>532</v>
      </c>
      <c r="J316" s="42" t="s">
        <v>77</v>
      </c>
      <c r="K316" s="42">
        <v>2</v>
      </c>
      <c r="L316" s="42" t="s">
        <v>35</v>
      </c>
      <c r="M316" s="6"/>
      <c r="N316" s="6"/>
      <c r="O316" s="6"/>
      <c r="P316" s="6"/>
      <c r="Q316" s="6"/>
      <c r="R316" s="6">
        <f>$B316</f>
        <v>189</v>
      </c>
      <c r="S316" s="6"/>
      <c r="U316" s="6"/>
      <c r="V316" s="6"/>
      <c r="W316" s="6"/>
      <c r="X316" s="6"/>
      <c r="Y316" s="6"/>
      <c r="Z316" s="6">
        <f>$D316</f>
        <v>136</v>
      </c>
      <c r="AA316" s="6"/>
      <c r="AC316" s="6"/>
      <c r="AD316" s="6"/>
      <c r="AE316" s="6"/>
      <c r="AF316" s="6"/>
      <c r="AG316" s="6"/>
      <c r="AH316" s="6"/>
      <c r="AI316" s="6"/>
      <c r="AJ316" s="6"/>
      <c r="AK316" s="6"/>
      <c r="AM316" s="6"/>
      <c r="AN316" s="6"/>
      <c r="AO316" s="6"/>
      <c r="AP316" s="6"/>
      <c r="AQ316" s="6"/>
      <c r="AR316" s="6"/>
      <c r="AS316" s="6"/>
      <c r="AT316" s="6"/>
      <c r="AU316" s="6"/>
    </row>
    <row r="317" spans="1:47" ht="15" customHeight="1" x14ac:dyDescent="0.3">
      <c r="A317" s="42">
        <v>458</v>
      </c>
      <c r="B317" s="42">
        <v>190</v>
      </c>
      <c r="C317" s="42">
        <v>37</v>
      </c>
      <c r="D317" s="42">
        <v>137</v>
      </c>
      <c r="E317" s="42">
        <v>1145</v>
      </c>
      <c r="F317" s="59">
        <v>4.3692129629629629E-2</v>
      </c>
      <c r="G317" s="41" t="s">
        <v>619</v>
      </c>
      <c r="H317" s="41" t="s">
        <v>689</v>
      </c>
      <c r="I317" s="42" t="s">
        <v>508</v>
      </c>
      <c r="J317" s="42" t="s">
        <v>76</v>
      </c>
      <c r="K317" s="42">
        <v>2</v>
      </c>
      <c r="L317" s="42" t="s">
        <v>35</v>
      </c>
      <c r="M317" s="6"/>
      <c r="N317" s="6">
        <f>$B317</f>
        <v>190</v>
      </c>
      <c r="O317" s="6"/>
      <c r="P317" s="6"/>
      <c r="Q317" s="6"/>
      <c r="R317" s="6"/>
      <c r="S317" s="6"/>
      <c r="U317" s="6"/>
      <c r="V317" s="6">
        <f>$D317</f>
        <v>137</v>
      </c>
      <c r="W317" s="6"/>
      <c r="X317" s="6"/>
      <c r="Y317" s="6"/>
      <c r="Z317" s="6"/>
      <c r="AA317" s="6"/>
      <c r="AC317" s="6"/>
      <c r="AD317" s="6"/>
      <c r="AE317" s="6"/>
      <c r="AF317" s="6"/>
      <c r="AG317" s="6"/>
      <c r="AH317" s="6"/>
      <c r="AI317" s="6"/>
      <c r="AJ317" s="6"/>
      <c r="AK317" s="6"/>
      <c r="AM317" s="6"/>
      <c r="AN317" s="6"/>
      <c r="AO317" s="6"/>
      <c r="AP317" s="6"/>
      <c r="AQ317" s="6"/>
      <c r="AR317" s="6"/>
      <c r="AS317" s="6"/>
      <c r="AT317" s="6"/>
      <c r="AU317" s="6"/>
    </row>
    <row r="318" spans="1:47" ht="15" customHeight="1" x14ac:dyDescent="0.3">
      <c r="A318" s="42">
        <v>461</v>
      </c>
      <c r="B318" s="42">
        <v>191</v>
      </c>
      <c r="C318" s="42">
        <v>24</v>
      </c>
      <c r="D318" s="42">
        <v>138</v>
      </c>
      <c r="E318" s="42">
        <v>929</v>
      </c>
      <c r="F318" s="59">
        <v>4.3912037037037034E-2</v>
      </c>
      <c r="G318" s="41" t="s">
        <v>601</v>
      </c>
      <c r="H318" s="41" t="s">
        <v>690</v>
      </c>
      <c r="I318" s="42" t="s">
        <v>532</v>
      </c>
      <c r="J318" s="42" t="s">
        <v>36</v>
      </c>
      <c r="K318" s="42">
        <v>2</v>
      </c>
      <c r="L318" s="42" t="s">
        <v>35</v>
      </c>
      <c r="M318" s="6"/>
      <c r="N318" s="6"/>
      <c r="O318" s="6"/>
      <c r="P318" s="6"/>
      <c r="Q318" s="6"/>
      <c r="R318" s="6"/>
      <c r="S318" s="6">
        <f>$B318</f>
        <v>191</v>
      </c>
      <c r="U318" s="6"/>
      <c r="V318" s="6"/>
      <c r="W318" s="6"/>
      <c r="X318" s="6"/>
      <c r="Y318" s="6"/>
      <c r="Z318" s="6"/>
      <c r="AA318" s="6">
        <f>$D318</f>
        <v>138</v>
      </c>
      <c r="AC318" s="6"/>
      <c r="AD318" s="6"/>
      <c r="AE318" s="6"/>
      <c r="AF318" s="6"/>
      <c r="AG318" s="6"/>
      <c r="AH318" s="6"/>
      <c r="AI318" s="6"/>
      <c r="AJ318" s="6"/>
      <c r="AK318" s="6"/>
      <c r="AM318" s="6"/>
      <c r="AN318" s="6"/>
      <c r="AO318" s="6"/>
      <c r="AP318" s="6"/>
      <c r="AQ318" s="6"/>
      <c r="AR318" s="6"/>
      <c r="AS318" s="6"/>
      <c r="AT318" s="6"/>
      <c r="AU318" s="6"/>
    </row>
    <row r="319" spans="1:47" ht="15" customHeight="1" x14ac:dyDescent="0.3">
      <c r="A319" s="42">
        <v>462</v>
      </c>
      <c r="B319" s="42">
        <v>192</v>
      </c>
      <c r="C319" s="42"/>
      <c r="D319" s="42"/>
      <c r="E319" s="42">
        <v>1146</v>
      </c>
      <c r="F319" s="59">
        <v>4.431712962962963E-2</v>
      </c>
      <c r="G319" s="41" t="s">
        <v>494</v>
      </c>
      <c r="H319" s="41" t="s">
        <v>495</v>
      </c>
      <c r="I319" s="42" t="s">
        <v>93</v>
      </c>
      <c r="J319" s="42" t="s">
        <v>76</v>
      </c>
      <c r="K319" s="42">
        <v>2</v>
      </c>
      <c r="L319" s="42" t="s">
        <v>35</v>
      </c>
      <c r="M319" s="6"/>
      <c r="N319" s="6">
        <f>$B319</f>
        <v>192</v>
      </c>
      <c r="O319" s="6"/>
      <c r="P319" s="6"/>
      <c r="Q319" s="6"/>
      <c r="R319" s="6"/>
      <c r="S319" s="6"/>
      <c r="U319" s="6"/>
      <c r="V319" s="6"/>
      <c r="W319" s="6"/>
      <c r="X319" s="6"/>
      <c r="Y319" s="6"/>
      <c r="Z319" s="6"/>
      <c r="AA319" s="6"/>
      <c r="AC319" s="6"/>
      <c r="AD319" s="6"/>
      <c r="AE319" s="6"/>
      <c r="AF319" s="6"/>
      <c r="AG319" s="6"/>
      <c r="AH319" s="6"/>
      <c r="AI319" s="6"/>
      <c r="AJ319" s="6"/>
      <c r="AK319" s="6"/>
      <c r="AM319" s="6"/>
      <c r="AN319" s="6"/>
      <c r="AO319" s="6"/>
      <c r="AP319" s="6"/>
      <c r="AQ319" s="6"/>
      <c r="AR319" s="6"/>
      <c r="AS319" s="6"/>
      <c r="AT319" s="6"/>
      <c r="AU319" s="6"/>
    </row>
    <row r="320" spans="1:47" ht="15" customHeight="1" x14ac:dyDescent="0.3">
      <c r="A320" s="42">
        <v>466</v>
      </c>
      <c r="B320" s="42">
        <v>193</v>
      </c>
      <c r="C320" s="42">
        <v>25</v>
      </c>
      <c r="D320" s="42">
        <v>139</v>
      </c>
      <c r="E320" s="42">
        <v>979</v>
      </c>
      <c r="F320" s="59">
        <v>4.4641203703703704E-2</v>
      </c>
      <c r="G320" s="41" t="s">
        <v>417</v>
      </c>
      <c r="H320" s="41" t="s">
        <v>691</v>
      </c>
      <c r="I320" s="42" t="s">
        <v>532</v>
      </c>
      <c r="J320" s="42" t="s">
        <v>77</v>
      </c>
      <c r="K320" s="42">
        <v>2</v>
      </c>
      <c r="L320" s="42" t="s">
        <v>35</v>
      </c>
      <c r="M320" s="6"/>
      <c r="N320" s="6"/>
      <c r="O320" s="6"/>
      <c r="P320" s="6"/>
      <c r="Q320" s="6"/>
      <c r="R320" s="6">
        <f>$B320</f>
        <v>193</v>
      </c>
      <c r="S320" s="6"/>
      <c r="U320" s="6"/>
      <c r="V320" s="6"/>
      <c r="W320" s="6"/>
      <c r="X320" s="6"/>
      <c r="Y320" s="6"/>
      <c r="Z320" s="6">
        <f>$D320</f>
        <v>139</v>
      </c>
      <c r="AA320" s="6"/>
      <c r="AC320" s="6"/>
      <c r="AD320" s="6"/>
      <c r="AE320" s="6"/>
      <c r="AF320" s="6"/>
      <c r="AG320" s="6"/>
      <c r="AH320" s="6"/>
      <c r="AI320" s="6"/>
      <c r="AJ320" s="6"/>
      <c r="AK320" s="6"/>
      <c r="AM320" s="6"/>
      <c r="AN320" s="6"/>
      <c r="AO320" s="6"/>
      <c r="AP320" s="6"/>
      <c r="AQ320" s="6"/>
      <c r="AR320" s="6"/>
      <c r="AS320" s="6"/>
      <c r="AT320" s="6"/>
      <c r="AU320" s="6"/>
    </row>
    <row r="321" spans="1:47" ht="15" customHeight="1" x14ac:dyDescent="0.3">
      <c r="A321" s="42">
        <v>468</v>
      </c>
      <c r="B321" s="42">
        <v>194</v>
      </c>
      <c r="C321" s="42"/>
      <c r="D321" s="42"/>
      <c r="E321" s="42">
        <v>1537</v>
      </c>
      <c r="F321" s="59">
        <v>4.4895833333333329E-2</v>
      </c>
      <c r="G321" s="41" t="s">
        <v>496</v>
      </c>
      <c r="H321" s="41" t="s">
        <v>497</v>
      </c>
      <c r="I321" s="42" t="s">
        <v>93</v>
      </c>
      <c r="J321" s="42" t="s">
        <v>27</v>
      </c>
      <c r="K321" s="42">
        <v>2</v>
      </c>
      <c r="L321" s="42" t="s">
        <v>35</v>
      </c>
      <c r="M321" s="6"/>
      <c r="N321" s="6"/>
      <c r="O321" s="6"/>
      <c r="P321" s="6"/>
      <c r="Q321" s="6">
        <f>$B321</f>
        <v>194</v>
      </c>
      <c r="R321" s="6"/>
      <c r="S321" s="6"/>
      <c r="U321" s="6"/>
      <c r="V321" s="6"/>
      <c r="W321" s="6"/>
      <c r="X321" s="6"/>
      <c r="Y321" s="6"/>
      <c r="Z321" s="6"/>
      <c r="AA321" s="6"/>
      <c r="AC321" s="6"/>
      <c r="AD321" s="6"/>
      <c r="AE321" s="6"/>
      <c r="AF321" s="6"/>
      <c r="AG321" s="6"/>
      <c r="AH321" s="6"/>
      <c r="AI321" s="6"/>
      <c r="AJ321" s="6"/>
      <c r="AK321" s="6"/>
      <c r="AM321" s="6"/>
      <c r="AN321" s="6"/>
      <c r="AO321" s="6"/>
      <c r="AP321" s="6"/>
      <c r="AQ321" s="6"/>
      <c r="AR321" s="6"/>
      <c r="AS321" s="6"/>
      <c r="AT321" s="6"/>
      <c r="AU321" s="6"/>
    </row>
    <row r="322" spans="1:47" ht="15" customHeight="1" x14ac:dyDescent="0.3">
      <c r="A322" s="42">
        <v>471</v>
      </c>
      <c r="B322" s="42">
        <v>195</v>
      </c>
      <c r="C322" s="42">
        <v>26</v>
      </c>
      <c r="D322" s="42">
        <v>140</v>
      </c>
      <c r="E322" s="42">
        <v>868</v>
      </c>
      <c r="F322" s="59">
        <v>4.5011574074074072E-2</v>
      </c>
      <c r="G322" s="41" t="s">
        <v>692</v>
      </c>
      <c r="H322" s="41" t="s">
        <v>199</v>
      </c>
      <c r="I322" s="42" t="s">
        <v>532</v>
      </c>
      <c r="J322" s="42" t="s">
        <v>36</v>
      </c>
      <c r="K322" s="42">
        <v>2</v>
      </c>
      <c r="L322" s="42" t="s">
        <v>35</v>
      </c>
      <c r="M322" s="6"/>
      <c r="N322" s="6"/>
      <c r="O322" s="6"/>
      <c r="P322" s="6"/>
      <c r="Q322" s="6"/>
      <c r="R322" s="6"/>
      <c r="S322" s="6">
        <f>$B322</f>
        <v>195</v>
      </c>
      <c r="U322" s="6"/>
      <c r="V322" s="6"/>
      <c r="W322" s="6"/>
      <c r="X322" s="6"/>
      <c r="Y322" s="6"/>
      <c r="Z322" s="6"/>
      <c r="AA322" s="6">
        <f>$D322</f>
        <v>140</v>
      </c>
      <c r="AC322" s="6"/>
      <c r="AD322" s="6"/>
      <c r="AE322" s="6"/>
      <c r="AF322" s="6"/>
      <c r="AG322" s="6"/>
      <c r="AH322" s="6"/>
      <c r="AI322" s="6"/>
      <c r="AJ322" s="6"/>
      <c r="AK322" s="6"/>
      <c r="AM322" s="6"/>
      <c r="AN322" s="6"/>
      <c r="AO322" s="6"/>
      <c r="AP322" s="6"/>
      <c r="AQ322" s="6"/>
      <c r="AR322" s="6"/>
      <c r="AS322" s="6"/>
      <c r="AT322" s="6"/>
      <c r="AU322" s="6"/>
    </row>
    <row r="323" spans="1:47" ht="15" customHeight="1" x14ac:dyDescent="0.3">
      <c r="A323" s="42">
        <v>472</v>
      </c>
      <c r="B323" s="42">
        <v>124</v>
      </c>
      <c r="C323" s="42">
        <v>5</v>
      </c>
      <c r="D323" s="42">
        <v>93</v>
      </c>
      <c r="E323" s="42">
        <v>1706</v>
      </c>
      <c r="F323" s="59">
        <v>4.5034722222222219E-2</v>
      </c>
      <c r="G323" s="41" t="s">
        <v>601</v>
      </c>
      <c r="H323" s="41" t="s">
        <v>187</v>
      </c>
      <c r="I323" s="42" t="s">
        <v>674</v>
      </c>
      <c r="J323" s="42" t="s">
        <v>23</v>
      </c>
      <c r="K323" s="42">
        <v>3</v>
      </c>
      <c r="L323" s="42" t="s">
        <v>35</v>
      </c>
      <c r="M323" s="6"/>
      <c r="N323" s="6"/>
      <c r="O323" s="6"/>
      <c r="P323" s="6"/>
      <c r="Q323" s="6"/>
      <c r="R323" s="6"/>
      <c r="S323" s="6"/>
      <c r="U323" s="6"/>
      <c r="V323" s="6"/>
      <c r="W323" s="6"/>
      <c r="X323" s="6"/>
      <c r="Y323" s="6"/>
      <c r="Z323" s="6"/>
      <c r="AA323" s="6"/>
      <c r="AC323" s="6"/>
      <c r="AD323" s="6"/>
      <c r="AE323" s="6"/>
      <c r="AF323" s="6"/>
      <c r="AG323" s="6"/>
      <c r="AH323" s="6"/>
      <c r="AI323" s="6">
        <f>$B323</f>
        <v>124</v>
      </c>
      <c r="AJ323" s="6"/>
      <c r="AK323" s="6"/>
      <c r="AM323" s="6"/>
      <c r="AN323" s="6"/>
      <c r="AO323" s="6"/>
      <c r="AP323" s="6"/>
      <c r="AQ323" s="6"/>
      <c r="AR323" s="6"/>
      <c r="AS323" s="6">
        <f>$D323</f>
        <v>93</v>
      </c>
      <c r="AT323" s="6"/>
      <c r="AU323" s="6"/>
    </row>
    <row r="324" spans="1:47" ht="15" customHeight="1" x14ac:dyDescent="0.3">
      <c r="A324" s="42">
        <v>473</v>
      </c>
      <c r="B324" s="42">
        <v>196</v>
      </c>
      <c r="C324" s="42">
        <v>2</v>
      </c>
      <c r="D324" s="42">
        <v>141</v>
      </c>
      <c r="E324" s="42">
        <v>1543</v>
      </c>
      <c r="F324" s="59">
        <v>4.5069444444444447E-2</v>
      </c>
      <c r="G324" s="41" t="s">
        <v>693</v>
      </c>
      <c r="H324" s="41" t="s">
        <v>346</v>
      </c>
      <c r="I324" s="42" t="s">
        <v>674</v>
      </c>
      <c r="J324" s="42" t="s">
        <v>27</v>
      </c>
      <c r="K324" s="42">
        <v>2</v>
      </c>
      <c r="L324" s="42" t="s">
        <v>35</v>
      </c>
      <c r="M324" s="6"/>
      <c r="N324" s="6"/>
      <c r="O324" s="6"/>
      <c r="P324" s="6"/>
      <c r="Q324" s="6">
        <f>$B324</f>
        <v>196</v>
      </c>
      <c r="R324" s="6"/>
      <c r="S324" s="6"/>
      <c r="U324" s="6"/>
      <c r="V324" s="6"/>
      <c r="W324" s="6"/>
      <c r="X324" s="6"/>
      <c r="Y324" s="6">
        <f>$D324</f>
        <v>141</v>
      </c>
      <c r="Z324" s="6"/>
      <c r="AA324" s="6"/>
      <c r="AC324" s="6"/>
      <c r="AD324" s="6"/>
      <c r="AE324" s="6"/>
      <c r="AF324" s="6"/>
      <c r="AG324" s="6"/>
      <c r="AH324" s="6"/>
      <c r="AI324" s="6"/>
      <c r="AJ324" s="6"/>
      <c r="AK324" s="6"/>
      <c r="AM324" s="6"/>
      <c r="AN324" s="6"/>
      <c r="AO324" s="6"/>
      <c r="AP324" s="6"/>
      <c r="AQ324" s="6"/>
      <c r="AR324" s="6"/>
      <c r="AS324" s="6"/>
      <c r="AT324" s="6"/>
      <c r="AU324" s="6"/>
    </row>
    <row r="325" spans="1:47" ht="15" customHeight="1" x14ac:dyDescent="0.3">
      <c r="A325" s="42">
        <v>479</v>
      </c>
      <c r="B325" s="42">
        <v>197</v>
      </c>
      <c r="C325" s="42">
        <v>38</v>
      </c>
      <c r="D325" s="42">
        <v>142</v>
      </c>
      <c r="E325" s="42">
        <v>1491</v>
      </c>
      <c r="F325" s="59">
        <v>4.6215277777777779E-2</v>
      </c>
      <c r="G325" s="41" t="s">
        <v>662</v>
      </c>
      <c r="H325" s="41" t="s">
        <v>694</v>
      </c>
      <c r="I325" s="42" t="s">
        <v>508</v>
      </c>
      <c r="J325" s="42" t="s">
        <v>27</v>
      </c>
      <c r="K325" s="42">
        <v>2</v>
      </c>
      <c r="L325" s="42" t="s">
        <v>35</v>
      </c>
      <c r="M325" s="6"/>
      <c r="N325" s="6"/>
      <c r="O325" s="6"/>
      <c r="P325" s="6"/>
      <c r="Q325" s="6">
        <f>$B325</f>
        <v>197</v>
      </c>
      <c r="R325" s="6"/>
      <c r="S325" s="6"/>
      <c r="U325" s="6"/>
      <c r="V325" s="6"/>
      <c r="W325" s="6"/>
      <c r="X325" s="6"/>
      <c r="Y325" s="6">
        <f>$D325</f>
        <v>142</v>
      </c>
      <c r="Z325" s="6"/>
      <c r="AA325" s="6"/>
      <c r="AC325" s="6"/>
      <c r="AD325" s="6"/>
      <c r="AE325" s="6"/>
      <c r="AF325" s="6"/>
      <c r="AG325" s="6"/>
      <c r="AH325" s="6"/>
      <c r="AI325" s="6"/>
      <c r="AJ325" s="6"/>
      <c r="AK325" s="6"/>
      <c r="AM325" s="6"/>
      <c r="AN325" s="6"/>
      <c r="AO325" s="6"/>
      <c r="AP325" s="6"/>
      <c r="AQ325" s="6"/>
      <c r="AR325" s="6"/>
      <c r="AS325" s="6"/>
      <c r="AT325" s="6"/>
      <c r="AU325" s="6"/>
    </row>
    <row r="326" spans="1:47" ht="15" customHeight="1" x14ac:dyDescent="0.3">
      <c r="A326" s="42">
        <v>481</v>
      </c>
      <c r="B326" s="42">
        <v>198</v>
      </c>
      <c r="C326" s="42"/>
      <c r="D326" s="42"/>
      <c r="E326" s="42">
        <v>1502</v>
      </c>
      <c r="F326" s="59">
        <v>4.6423611111111117E-2</v>
      </c>
      <c r="G326" s="41" t="s">
        <v>462</v>
      </c>
      <c r="H326" s="41" t="s">
        <v>498</v>
      </c>
      <c r="I326" s="42" t="s">
        <v>93</v>
      </c>
      <c r="J326" s="42" t="s">
        <v>27</v>
      </c>
      <c r="K326" s="42">
        <v>2</v>
      </c>
      <c r="L326" s="42" t="s">
        <v>35</v>
      </c>
      <c r="M326" s="6"/>
      <c r="N326" s="6"/>
      <c r="O326" s="6"/>
      <c r="P326" s="6"/>
      <c r="Q326" s="6">
        <f>$B326</f>
        <v>198</v>
      </c>
      <c r="R326" s="6"/>
      <c r="S326" s="6"/>
      <c r="U326" s="6"/>
      <c r="V326" s="6"/>
      <c r="W326" s="6"/>
      <c r="X326" s="6"/>
      <c r="Y326" s="6"/>
      <c r="Z326" s="6"/>
      <c r="AA326" s="6"/>
      <c r="AC326" s="6"/>
      <c r="AD326" s="6"/>
      <c r="AE326" s="6"/>
      <c r="AF326" s="6"/>
      <c r="AG326" s="6"/>
      <c r="AH326" s="6"/>
      <c r="AI326" s="6"/>
      <c r="AJ326" s="6"/>
      <c r="AK326" s="6"/>
      <c r="AM326" s="6"/>
      <c r="AN326" s="6"/>
      <c r="AO326" s="6"/>
      <c r="AP326" s="6"/>
      <c r="AQ326" s="6"/>
      <c r="AR326" s="6"/>
      <c r="AS326" s="6"/>
      <c r="AT326" s="6"/>
      <c r="AU326" s="6"/>
    </row>
    <row r="327" spans="1:47" ht="15" customHeight="1" x14ac:dyDescent="0.3">
      <c r="A327" s="42">
        <v>482</v>
      </c>
      <c r="B327" s="42">
        <v>199</v>
      </c>
      <c r="C327" s="42"/>
      <c r="D327" s="42"/>
      <c r="E327" s="42">
        <v>1495</v>
      </c>
      <c r="F327" s="59">
        <v>4.6527777777777779E-2</v>
      </c>
      <c r="G327" s="41" t="s">
        <v>499</v>
      </c>
      <c r="H327" s="41" t="s">
        <v>500</v>
      </c>
      <c r="I327" s="42" t="s">
        <v>93</v>
      </c>
      <c r="J327" s="42" t="s">
        <v>27</v>
      </c>
      <c r="K327" s="42">
        <v>2</v>
      </c>
      <c r="L327" s="42" t="s">
        <v>35</v>
      </c>
      <c r="M327" s="6"/>
      <c r="N327" s="6"/>
      <c r="O327" s="6"/>
      <c r="P327" s="6"/>
      <c r="Q327" s="6">
        <f>$B327</f>
        <v>199</v>
      </c>
      <c r="R327" s="6"/>
      <c r="S327" s="6"/>
      <c r="U327" s="6"/>
      <c r="V327" s="6"/>
      <c r="W327" s="6"/>
      <c r="X327" s="6"/>
      <c r="Y327" s="6"/>
      <c r="Z327" s="6"/>
      <c r="AA327" s="6"/>
      <c r="AC327" s="6"/>
      <c r="AD327" s="6"/>
      <c r="AE327" s="6"/>
      <c r="AF327" s="6"/>
      <c r="AG327" s="6"/>
      <c r="AH327" s="6"/>
      <c r="AI327" s="6"/>
      <c r="AJ327" s="6"/>
      <c r="AK327" s="6"/>
      <c r="AM327" s="6"/>
      <c r="AN327" s="6"/>
      <c r="AO327" s="6"/>
      <c r="AP327" s="6"/>
      <c r="AQ327" s="6"/>
      <c r="AR327" s="6"/>
      <c r="AS327" s="6"/>
      <c r="AT327" s="6"/>
      <c r="AU327" s="6"/>
    </row>
    <row r="328" spans="1:47" ht="15" customHeight="1" x14ac:dyDescent="0.3">
      <c r="A328" s="42">
        <v>484</v>
      </c>
      <c r="B328" s="42">
        <v>200</v>
      </c>
      <c r="C328" s="42"/>
      <c r="D328" s="42"/>
      <c r="E328" s="42">
        <v>1041</v>
      </c>
      <c r="F328" s="59">
        <v>4.6655092592592595E-2</v>
      </c>
      <c r="G328" s="41" t="s">
        <v>501</v>
      </c>
      <c r="H328" s="41" t="s">
        <v>502</v>
      </c>
      <c r="I328" s="42" t="s">
        <v>93</v>
      </c>
      <c r="J328" s="42" t="s">
        <v>77</v>
      </c>
      <c r="K328" s="42">
        <v>2</v>
      </c>
      <c r="L328" s="42" t="s">
        <v>35</v>
      </c>
      <c r="M328" s="6"/>
      <c r="N328" s="6"/>
      <c r="O328" s="6"/>
      <c r="P328" s="6"/>
      <c r="Q328" s="6"/>
      <c r="R328" s="6">
        <f>$B328</f>
        <v>200</v>
      </c>
      <c r="S328" s="6"/>
      <c r="U328" s="6"/>
      <c r="V328" s="6"/>
      <c r="W328" s="6"/>
      <c r="X328" s="6"/>
      <c r="Y328" s="6"/>
      <c r="Z328" s="6"/>
      <c r="AA328" s="6"/>
      <c r="AC328" s="6"/>
      <c r="AD328" s="6"/>
      <c r="AE328" s="6"/>
      <c r="AF328" s="6"/>
      <c r="AG328" s="6"/>
      <c r="AH328" s="6"/>
      <c r="AI328" s="6"/>
      <c r="AJ328" s="6"/>
      <c r="AK328" s="6"/>
      <c r="AM328" s="6"/>
      <c r="AN328" s="6"/>
      <c r="AO328" s="6"/>
      <c r="AP328" s="6"/>
      <c r="AQ328" s="6"/>
      <c r="AR328" s="6"/>
      <c r="AS328" s="6"/>
      <c r="AT328" s="6"/>
      <c r="AU328" s="6"/>
    </row>
    <row r="329" spans="1:47" ht="15" customHeight="1" x14ac:dyDescent="0.3">
      <c r="A329" s="42">
        <v>495</v>
      </c>
      <c r="B329" s="42">
        <v>125</v>
      </c>
      <c r="C329" s="42">
        <v>16</v>
      </c>
      <c r="D329" s="42">
        <v>94</v>
      </c>
      <c r="E329" s="42">
        <v>1716</v>
      </c>
      <c r="F329" s="59">
        <v>4.8310185185185185E-2</v>
      </c>
      <c r="G329" s="41" t="s">
        <v>837</v>
      </c>
      <c r="H329" s="41" t="s">
        <v>446</v>
      </c>
      <c r="I329" s="42" t="s">
        <v>532</v>
      </c>
      <c r="J329" s="42" t="s">
        <v>25</v>
      </c>
      <c r="K329" s="42">
        <v>3</v>
      </c>
      <c r="L329" s="42" t="s">
        <v>35</v>
      </c>
      <c r="M329" s="6"/>
      <c r="N329" s="6"/>
      <c r="O329" s="6"/>
      <c r="P329" s="6"/>
      <c r="Q329" s="6"/>
      <c r="R329" s="6"/>
      <c r="S329" s="6"/>
      <c r="U329" s="6"/>
      <c r="V329" s="6"/>
      <c r="W329" s="6"/>
      <c r="X329" s="6"/>
      <c r="Y329" s="6"/>
      <c r="Z329" s="6"/>
      <c r="AA329" s="6"/>
      <c r="AC329" s="6"/>
      <c r="AD329" s="6"/>
      <c r="AE329" s="6"/>
      <c r="AF329" s="6"/>
      <c r="AG329" s="6"/>
      <c r="AH329" s="6"/>
      <c r="AI329" s="6"/>
      <c r="AJ329" s="6">
        <f>$B329</f>
        <v>125</v>
      </c>
      <c r="AK329" s="6"/>
      <c r="AM329" s="6"/>
      <c r="AN329" s="6"/>
      <c r="AO329" s="6"/>
      <c r="AP329" s="6"/>
      <c r="AQ329" s="6"/>
      <c r="AR329" s="6"/>
      <c r="AS329" s="6"/>
      <c r="AT329" s="6">
        <f>$D329</f>
        <v>94</v>
      </c>
      <c r="AU329" s="6"/>
    </row>
    <row r="330" spans="1:47" ht="15" customHeight="1" x14ac:dyDescent="0.3">
      <c r="A330" s="42">
        <v>501</v>
      </c>
      <c r="B330" s="42">
        <v>201</v>
      </c>
      <c r="C330" s="42">
        <v>77</v>
      </c>
      <c r="D330" s="42">
        <v>143</v>
      </c>
      <c r="E330" s="42">
        <v>1433</v>
      </c>
      <c r="F330" s="59">
        <v>4.9814814814814812E-2</v>
      </c>
      <c r="G330" s="41" t="s">
        <v>188</v>
      </c>
      <c r="H330" s="41" t="s">
        <v>695</v>
      </c>
      <c r="I330" s="42" t="s">
        <v>505</v>
      </c>
      <c r="J330" s="42" t="s">
        <v>33</v>
      </c>
      <c r="K330" s="42">
        <v>2</v>
      </c>
      <c r="L330" s="42" t="s">
        <v>35</v>
      </c>
      <c r="M330" s="6"/>
      <c r="N330" s="6"/>
      <c r="O330" s="6">
        <f>$B330</f>
        <v>201</v>
      </c>
      <c r="P330" s="6"/>
      <c r="Q330" s="6"/>
      <c r="R330" s="6"/>
      <c r="S330" s="6"/>
      <c r="U330" s="6"/>
      <c r="V330" s="6"/>
      <c r="W330" s="6">
        <f>$D330</f>
        <v>143</v>
      </c>
      <c r="X330" s="6"/>
      <c r="Y330" s="6"/>
      <c r="Z330" s="6"/>
      <c r="AA330" s="6"/>
      <c r="AC330" s="6"/>
      <c r="AD330" s="6"/>
      <c r="AE330" s="6"/>
      <c r="AF330" s="6"/>
      <c r="AG330" s="6"/>
      <c r="AH330" s="6"/>
      <c r="AI330" s="6"/>
      <c r="AJ330" s="6"/>
      <c r="AK330" s="6"/>
      <c r="AM330" s="6"/>
      <c r="AN330" s="6"/>
      <c r="AO330" s="6"/>
      <c r="AP330" s="6"/>
      <c r="AQ330" s="6"/>
      <c r="AR330" s="6"/>
      <c r="AS330" s="6"/>
      <c r="AT330" s="6"/>
      <c r="AU330" s="6"/>
    </row>
    <row r="331" spans="1:47" ht="15" customHeight="1" x14ac:dyDescent="0.3">
      <c r="A331" s="42">
        <v>503</v>
      </c>
      <c r="B331" s="42">
        <v>202</v>
      </c>
      <c r="C331" s="42">
        <v>3</v>
      </c>
      <c r="D331" s="42">
        <v>144</v>
      </c>
      <c r="E331" s="42">
        <v>968</v>
      </c>
      <c r="F331" s="59">
        <v>5.0428240740740739E-2</v>
      </c>
      <c r="G331" s="41" t="s">
        <v>672</v>
      </c>
      <c r="H331" s="41" t="s">
        <v>696</v>
      </c>
      <c r="I331" s="42" t="s">
        <v>674</v>
      </c>
      <c r="J331" s="42" t="s">
        <v>77</v>
      </c>
      <c r="K331" s="42">
        <v>2</v>
      </c>
      <c r="L331" s="42" t="s">
        <v>35</v>
      </c>
      <c r="M331" s="6"/>
      <c r="N331" s="6"/>
      <c r="O331" s="6"/>
      <c r="P331" s="6"/>
      <c r="Q331" s="6"/>
      <c r="R331" s="6">
        <f>$B331</f>
        <v>202</v>
      </c>
      <c r="S331" s="6"/>
      <c r="U331" s="6"/>
      <c r="V331" s="6"/>
      <c r="W331" s="6"/>
      <c r="X331" s="6"/>
      <c r="Y331" s="6"/>
      <c r="Z331" s="6">
        <f>$D331</f>
        <v>144</v>
      </c>
      <c r="AA331" s="6"/>
      <c r="AC331" s="6"/>
      <c r="AD331" s="6"/>
      <c r="AE331" s="6"/>
      <c r="AF331" s="6"/>
      <c r="AG331" s="6"/>
      <c r="AH331" s="6"/>
      <c r="AI331" s="6"/>
      <c r="AJ331" s="6"/>
      <c r="AK331" s="6"/>
      <c r="AM331" s="6"/>
      <c r="AN331" s="6"/>
      <c r="AO331" s="6"/>
      <c r="AP331" s="6"/>
      <c r="AQ331" s="6"/>
      <c r="AR331" s="6"/>
      <c r="AS331" s="6"/>
      <c r="AT331" s="6"/>
      <c r="AU331" s="6"/>
    </row>
    <row r="332" spans="1:47" ht="15" customHeight="1" x14ac:dyDescent="0.3">
      <c r="A332" s="42">
        <v>512</v>
      </c>
      <c r="B332" s="42">
        <v>203</v>
      </c>
      <c r="C332" s="42"/>
      <c r="D332" s="42"/>
      <c r="E332" s="42">
        <v>1372</v>
      </c>
      <c r="F332" s="59">
        <v>5.559027777777778E-2</v>
      </c>
      <c r="G332" s="41" t="s">
        <v>503</v>
      </c>
      <c r="H332" s="41" t="s">
        <v>504</v>
      </c>
      <c r="I332" s="42" t="s">
        <v>93</v>
      </c>
      <c r="J332" s="42" t="s">
        <v>33</v>
      </c>
      <c r="K332" s="42">
        <v>2</v>
      </c>
      <c r="L332" s="42" t="s">
        <v>35</v>
      </c>
      <c r="M332" s="6"/>
      <c r="N332" s="6"/>
      <c r="O332" s="6">
        <f>$B332</f>
        <v>203</v>
      </c>
      <c r="P332" s="6"/>
      <c r="Q332" s="6"/>
      <c r="R332" s="6"/>
      <c r="S332" s="6"/>
      <c r="U332" s="6"/>
      <c r="V332" s="6"/>
      <c r="W332" s="6"/>
      <c r="X332" s="6"/>
      <c r="Y332" s="6"/>
      <c r="Z332" s="6"/>
      <c r="AA332" s="6"/>
      <c r="AC332" s="6"/>
      <c r="AD332" s="6"/>
      <c r="AE332" s="6"/>
      <c r="AF332" s="6"/>
      <c r="AG332" s="6"/>
      <c r="AH332" s="6"/>
      <c r="AI332" s="6"/>
      <c r="AJ332" s="6"/>
      <c r="AK332" s="6"/>
      <c r="AM332" s="6"/>
      <c r="AN332" s="6"/>
      <c r="AO332" s="6"/>
      <c r="AP332" s="6"/>
      <c r="AQ332" s="6"/>
      <c r="AR332" s="6"/>
      <c r="AS332" s="6"/>
      <c r="AT332" s="6"/>
      <c r="AU332" s="6"/>
    </row>
    <row r="333" spans="1:47" ht="15" customHeight="1" x14ac:dyDescent="0.3">
      <c r="A333" s="42">
        <v>513</v>
      </c>
      <c r="B333" s="42">
        <v>204</v>
      </c>
      <c r="C333" s="42"/>
      <c r="D333" s="42"/>
      <c r="E333" s="42">
        <v>1399</v>
      </c>
      <c r="F333" s="59">
        <v>5.5671296296296302E-2</v>
      </c>
      <c r="G333" s="41" t="s">
        <v>419</v>
      </c>
      <c r="H333" s="41" t="s">
        <v>447</v>
      </c>
      <c r="I333" s="42" t="s">
        <v>93</v>
      </c>
      <c r="J333" s="42" t="s">
        <v>33</v>
      </c>
      <c r="K333" s="42">
        <v>2</v>
      </c>
      <c r="L333" s="42" t="s">
        <v>35</v>
      </c>
      <c r="M333" s="6"/>
      <c r="N333" s="6"/>
      <c r="O333" s="6">
        <f>$B333</f>
        <v>204</v>
      </c>
      <c r="P333" s="6"/>
      <c r="Q333" s="6"/>
      <c r="R333" s="6"/>
      <c r="S333" s="6"/>
      <c r="U333" s="6"/>
      <c r="V333" s="6"/>
      <c r="W333" s="6"/>
      <c r="X333" s="6"/>
      <c r="Y333" s="6"/>
      <c r="Z333" s="6"/>
      <c r="AA333" s="6"/>
      <c r="AC333" s="6"/>
      <c r="AD333" s="6"/>
      <c r="AE333" s="6"/>
      <c r="AF333" s="6"/>
      <c r="AG333" s="6"/>
      <c r="AH333" s="6"/>
      <c r="AI333" s="6"/>
      <c r="AJ333" s="6"/>
      <c r="AK333" s="6"/>
      <c r="AM333" s="6"/>
      <c r="AN333" s="6"/>
      <c r="AO333" s="6"/>
      <c r="AP333" s="6"/>
      <c r="AQ333" s="6"/>
      <c r="AR333" s="6"/>
      <c r="AS333" s="6"/>
      <c r="AT333" s="6"/>
      <c r="AU333" s="6"/>
    </row>
    <row r="334" spans="1:47" ht="15" customHeight="1" x14ac:dyDescent="0.3">
      <c r="A334" s="42">
        <v>515</v>
      </c>
      <c r="B334" s="42">
        <v>205</v>
      </c>
      <c r="C334" s="42">
        <v>78</v>
      </c>
      <c r="D334" s="42">
        <v>145</v>
      </c>
      <c r="E334" s="42">
        <v>948</v>
      </c>
      <c r="F334" s="59">
        <v>5.6087962962962958E-2</v>
      </c>
      <c r="G334" s="41" t="s">
        <v>554</v>
      </c>
      <c r="H334" s="41" t="s">
        <v>697</v>
      </c>
      <c r="I334" s="42" t="s">
        <v>505</v>
      </c>
      <c r="J334" s="42" t="s">
        <v>77</v>
      </c>
      <c r="K334" s="42">
        <v>2</v>
      </c>
      <c r="L334" s="42" t="s">
        <v>35</v>
      </c>
      <c r="M334" s="6"/>
      <c r="N334" s="6"/>
      <c r="O334" s="6"/>
      <c r="P334" s="6"/>
      <c r="Q334" s="6"/>
      <c r="R334" s="6">
        <f>$B334</f>
        <v>205</v>
      </c>
      <c r="S334" s="6"/>
      <c r="U334" s="6"/>
      <c r="V334" s="6"/>
      <c r="W334" s="6"/>
      <c r="X334" s="6"/>
      <c r="Y334" s="6"/>
      <c r="Z334" s="6">
        <f>$D334</f>
        <v>145</v>
      </c>
      <c r="AA334" s="6"/>
      <c r="AC334" s="6"/>
      <c r="AD334" s="6"/>
      <c r="AE334" s="6"/>
      <c r="AF334" s="6"/>
      <c r="AG334" s="6"/>
      <c r="AH334" s="6"/>
      <c r="AI334" s="6"/>
      <c r="AJ334" s="6"/>
      <c r="AK334" s="6"/>
      <c r="AM334" s="6"/>
      <c r="AN334" s="6"/>
      <c r="AO334" s="6"/>
      <c r="AP334" s="6"/>
      <c r="AQ334" s="6"/>
      <c r="AR334" s="6"/>
      <c r="AS334" s="6"/>
      <c r="AT334" s="6"/>
      <c r="AU334" s="6"/>
    </row>
    <row r="335" spans="1:47" ht="15" customHeight="1" x14ac:dyDescent="0.3">
      <c r="A335" s="42"/>
      <c r="B335" s="42"/>
      <c r="C335" s="42"/>
      <c r="D335" s="42"/>
      <c r="E335" s="42"/>
      <c r="F335" s="42"/>
      <c r="G335" s="41"/>
      <c r="H335" s="41"/>
      <c r="I335" s="42"/>
      <c r="J335" s="42"/>
      <c r="K335" s="42"/>
      <c r="L335" s="42"/>
      <c r="M335" s="6"/>
      <c r="N335" s="6"/>
      <c r="O335" s="6"/>
      <c r="P335" s="6"/>
      <c r="Q335" s="6"/>
      <c r="R335" s="6"/>
      <c r="S335" s="6"/>
      <c r="U335" s="6"/>
      <c r="V335" s="6"/>
      <c r="W335" s="6"/>
      <c r="X335" s="6"/>
      <c r="Y335" s="6"/>
      <c r="Z335" s="6"/>
      <c r="AA335" s="6"/>
      <c r="AC335" s="6"/>
      <c r="AD335" s="6"/>
      <c r="AE335" s="6"/>
      <c r="AF335" s="6"/>
      <c r="AG335" s="6"/>
      <c r="AH335" s="6"/>
      <c r="AI335" s="6"/>
      <c r="AJ335" s="6"/>
      <c r="AK335" s="6"/>
      <c r="AM335" s="6"/>
      <c r="AN335" s="6"/>
      <c r="AO335" s="6"/>
      <c r="AP335" s="6"/>
      <c r="AQ335" s="6"/>
      <c r="AR335" s="6"/>
      <c r="AS335" s="6"/>
      <c r="AT335" s="6"/>
      <c r="AU335" s="6"/>
    </row>
    <row r="336" spans="1:47" ht="15" customHeight="1" x14ac:dyDescent="0.3">
      <c r="A336" s="42"/>
      <c r="B336" s="42"/>
      <c r="C336" s="42"/>
      <c r="D336" s="42"/>
      <c r="E336" s="42"/>
      <c r="F336" s="42"/>
      <c r="G336" s="41"/>
      <c r="H336" s="41"/>
      <c r="I336" s="42"/>
      <c r="J336" s="42"/>
      <c r="K336" s="42"/>
      <c r="L336" s="42"/>
      <c r="M336" s="6"/>
      <c r="N336" s="6"/>
      <c r="O336" s="6"/>
      <c r="P336" s="6"/>
      <c r="Q336" s="6"/>
      <c r="R336" s="6"/>
      <c r="S336" s="6"/>
      <c r="U336" s="6"/>
      <c r="V336" s="6"/>
      <c r="W336" s="6"/>
      <c r="X336" s="6"/>
      <c r="Y336" s="6"/>
      <c r="Z336" s="6"/>
      <c r="AA336" s="6"/>
      <c r="AC336" s="6"/>
      <c r="AD336" s="6"/>
      <c r="AE336" s="6"/>
      <c r="AF336" s="6"/>
      <c r="AG336" s="6"/>
      <c r="AH336" s="6"/>
      <c r="AI336" s="6"/>
      <c r="AJ336" s="6"/>
      <c r="AK336" s="6"/>
      <c r="AM336" s="6"/>
      <c r="AN336" s="6"/>
      <c r="AO336" s="6"/>
      <c r="AP336" s="6"/>
      <c r="AQ336" s="6"/>
      <c r="AR336" s="6"/>
      <c r="AS336" s="6"/>
      <c r="AT336" s="6"/>
      <c r="AU336" s="6"/>
    </row>
    <row r="337" spans="1:47" ht="15" customHeight="1" x14ac:dyDescent="0.3">
      <c r="A337" s="42"/>
      <c r="B337" s="42"/>
      <c r="C337" s="42"/>
      <c r="D337" s="42"/>
      <c r="E337" s="42"/>
      <c r="F337" s="42"/>
      <c r="G337" s="41"/>
      <c r="H337" s="41"/>
      <c r="I337" s="42"/>
      <c r="J337" s="42"/>
      <c r="K337" s="42"/>
      <c r="L337" s="42"/>
      <c r="M337" s="6"/>
      <c r="N337" s="6"/>
      <c r="O337" s="6"/>
      <c r="P337" s="6"/>
      <c r="Q337" s="6"/>
      <c r="R337" s="6"/>
      <c r="S337" s="6"/>
      <c r="U337" s="6"/>
      <c r="V337" s="6"/>
      <c r="W337" s="6"/>
      <c r="X337" s="6"/>
      <c r="Y337" s="6"/>
      <c r="Z337" s="6"/>
      <c r="AA337" s="6"/>
      <c r="AC337" s="6"/>
      <c r="AD337" s="6"/>
      <c r="AE337" s="6"/>
      <c r="AF337" s="6"/>
      <c r="AG337" s="6"/>
      <c r="AH337" s="6"/>
      <c r="AI337" s="6"/>
      <c r="AJ337" s="6"/>
      <c r="AK337" s="6"/>
      <c r="AM337" s="6"/>
      <c r="AN337" s="6"/>
      <c r="AO337" s="6"/>
      <c r="AP337" s="6"/>
      <c r="AQ337" s="6"/>
      <c r="AR337" s="6"/>
      <c r="AS337" s="6"/>
      <c r="AT337" s="6"/>
      <c r="AU337" s="6"/>
    </row>
    <row r="338" spans="1:47" ht="15" customHeight="1" x14ac:dyDescent="0.3">
      <c r="A338" s="42"/>
      <c r="B338" s="42"/>
      <c r="C338" s="42"/>
      <c r="D338" s="42"/>
      <c r="E338" s="42"/>
      <c r="F338" s="42"/>
      <c r="G338" s="41"/>
      <c r="H338" s="41"/>
      <c r="I338" s="42"/>
      <c r="J338" s="42"/>
      <c r="K338" s="42"/>
      <c r="L338" s="42"/>
      <c r="M338" s="6"/>
      <c r="N338" s="6"/>
      <c r="O338" s="6"/>
      <c r="P338" s="6"/>
      <c r="Q338" s="6"/>
      <c r="R338" s="6"/>
      <c r="S338" s="6"/>
      <c r="U338" s="6"/>
      <c r="V338" s="6"/>
      <c r="W338" s="6"/>
      <c r="X338" s="6"/>
      <c r="Y338" s="6"/>
      <c r="Z338" s="6"/>
      <c r="AA338" s="6"/>
      <c r="AC338" s="6"/>
      <c r="AD338" s="6"/>
      <c r="AE338" s="6"/>
      <c r="AF338" s="6"/>
      <c r="AG338" s="6"/>
      <c r="AH338" s="6"/>
      <c r="AI338" s="6"/>
      <c r="AJ338" s="6"/>
      <c r="AK338" s="6"/>
      <c r="AM338" s="6"/>
      <c r="AN338" s="6"/>
      <c r="AO338" s="6"/>
      <c r="AP338" s="6"/>
      <c r="AQ338" s="6"/>
      <c r="AR338" s="6"/>
      <c r="AS338" s="6"/>
      <c r="AT338" s="6"/>
      <c r="AU338" s="6"/>
    </row>
    <row r="339" spans="1:47" ht="15" customHeight="1" x14ac:dyDescent="0.3">
      <c r="A339" s="42"/>
      <c r="B339" s="42"/>
      <c r="C339" s="42"/>
      <c r="D339" s="42"/>
      <c r="E339" s="42"/>
      <c r="F339" s="42"/>
      <c r="G339" s="41"/>
      <c r="H339" s="41"/>
      <c r="I339" s="42"/>
      <c r="J339" s="42"/>
      <c r="K339" s="42"/>
      <c r="L339" s="42"/>
      <c r="M339" s="6"/>
      <c r="N339" s="6"/>
      <c r="O339" s="6"/>
      <c r="P339" s="6"/>
      <c r="Q339" s="6"/>
      <c r="R339" s="6"/>
      <c r="S339" s="6"/>
      <c r="U339" s="6"/>
      <c r="V339" s="6"/>
      <c r="W339" s="6"/>
      <c r="X339" s="6"/>
      <c r="Y339" s="6"/>
      <c r="Z339" s="6"/>
      <c r="AA339" s="6"/>
      <c r="AC339" s="6"/>
      <c r="AD339" s="6"/>
      <c r="AE339" s="6"/>
      <c r="AF339" s="6"/>
      <c r="AG339" s="6"/>
      <c r="AH339" s="6"/>
      <c r="AI339" s="6"/>
      <c r="AJ339" s="6"/>
      <c r="AK339" s="6"/>
      <c r="AM339" s="6"/>
      <c r="AN339" s="6"/>
      <c r="AO339" s="6"/>
      <c r="AP339" s="6"/>
      <c r="AQ339" s="6"/>
      <c r="AR339" s="6"/>
      <c r="AS339" s="6"/>
      <c r="AT339" s="6"/>
      <c r="AU339" s="6"/>
    </row>
    <row r="340" spans="1:47" ht="15" customHeight="1" x14ac:dyDescent="0.3">
      <c r="A340" s="42"/>
      <c r="B340">
        <f t="shared" ref="B340:B349" si="0">D$359</f>
        <v>215</v>
      </c>
      <c r="C340" s="42"/>
      <c r="D340" s="42"/>
      <c r="E340" s="42"/>
      <c r="F340" s="42"/>
      <c r="G340" s="41"/>
      <c r="H340" s="41"/>
      <c r="I340" s="42"/>
      <c r="J340" s="42"/>
      <c r="K340" s="42"/>
      <c r="L340" s="42"/>
      <c r="M340" s="6"/>
      <c r="N340" s="6"/>
      <c r="O340" s="6"/>
      <c r="P340" s="6"/>
      <c r="Q340" s="6"/>
      <c r="R340" s="6"/>
      <c r="S340" s="6"/>
      <c r="U340" s="6"/>
      <c r="V340" s="6"/>
      <c r="W340" s="6"/>
      <c r="X340" s="6"/>
      <c r="Y340" s="6"/>
      <c r="Z340" s="6"/>
      <c r="AA340" s="6"/>
      <c r="AC340" s="6"/>
      <c r="AD340" s="6"/>
      <c r="AE340" s="6"/>
      <c r="AF340" s="6"/>
      <c r="AG340" s="6"/>
      <c r="AH340" s="6">
        <f t="shared" ref="AH340:AH348" si="1">$B340</f>
        <v>215</v>
      </c>
      <c r="AI340" s="6"/>
      <c r="AJ340" s="6"/>
      <c r="AK340" s="6"/>
      <c r="AM340" s="6"/>
      <c r="AN340" s="6"/>
      <c r="AO340" s="6"/>
      <c r="AP340" s="6"/>
      <c r="AQ340" s="6"/>
      <c r="AR340" s="6"/>
      <c r="AS340" s="6"/>
      <c r="AT340" s="6"/>
      <c r="AU340" s="6"/>
    </row>
    <row r="341" spans="1:47" ht="15" customHeight="1" x14ac:dyDescent="0.3">
      <c r="A341" s="42"/>
      <c r="B341">
        <f t="shared" si="0"/>
        <v>215</v>
      </c>
      <c r="C341" s="42"/>
      <c r="D341" s="42"/>
      <c r="E341" s="42"/>
      <c r="F341" s="42"/>
      <c r="G341" s="41"/>
      <c r="H341" s="41"/>
      <c r="I341" s="42"/>
      <c r="J341" s="42"/>
      <c r="K341" s="42"/>
      <c r="L341" s="42"/>
      <c r="M341" s="6"/>
      <c r="N341" s="6"/>
      <c r="O341" s="6"/>
      <c r="P341" s="6"/>
      <c r="Q341" s="6"/>
      <c r="R341" s="6"/>
      <c r="S341" s="6"/>
      <c r="U341" s="6"/>
      <c r="V341" s="6"/>
      <c r="W341" s="6"/>
      <c r="X341" s="6"/>
      <c r="Y341" s="6"/>
      <c r="Z341" s="6"/>
      <c r="AA341" s="6"/>
      <c r="AC341" s="6"/>
      <c r="AD341" s="6"/>
      <c r="AE341" s="6"/>
      <c r="AF341" s="6"/>
      <c r="AG341" s="6">
        <f t="shared" ref="AG341:AG348" si="2">B341</f>
        <v>215</v>
      </c>
      <c r="AH341" s="6">
        <f t="shared" si="1"/>
        <v>215</v>
      </c>
      <c r="AI341" s="6"/>
      <c r="AJ341" s="6"/>
      <c r="AK341" s="6"/>
      <c r="AM341" s="6"/>
      <c r="AN341" s="6"/>
      <c r="AO341" s="6"/>
      <c r="AP341" s="6"/>
      <c r="AQ341" s="6"/>
      <c r="AR341" s="6"/>
      <c r="AS341" s="6"/>
      <c r="AT341" s="6"/>
      <c r="AU341" s="6"/>
    </row>
    <row r="342" spans="1:47" ht="15" customHeight="1" x14ac:dyDescent="0.3">
      <c r="A342" s="42"/>
      <c r="B342">
        <f t="shared" si="0"/>
        <v>215</v>
      </c>
      <c r="C342" s="42"/>
      <c r="D342" s="42"/>
      <c r="E342" s="42"/>
      <c r="F342" s="42"/>
      <c r="G342" s="41"/>
      <c r="H342" s="41"/>
      <c r="I342" s="42"/>
      <c r="J342" s="42"/>
      <c r="K342" s="42"/>
      <c r="L342" s="42"/>
      <c r="M342" s="6"/>
      <c r="N342" s="6"/>
      <c r="O342" s="6"/>
      <c r="P342" s="6"/>
      <c r="Q342" s="6"/>
      <c r="R342" s="6"/>
      <c r="S342" s="6"/>
      <c r="U342" s="6"/>
      <c r="V342" s="6"/>
      <c r="W342" s="6"/>
      <c r="X342" s="6"/>
      <c r="Y342" s="6"/>
      <c r="Z342" s="6"/>
      <c r="AA342" s="6"/>
      <c r="AC342" s="6"/>
      <c r="AD342" s="6"/>
      <c r="AE342" s="6"/>
      <c r="AF342" s="6"/>
      <c r="AG342" s="6">
        <f t="shared" si="2"/>
        <v>215</v>
      </c>
      <c r="AH342" s="6">
        <f t="shared" si="1"/>
        <v>215</v>
      </c>
      <c r="AI342" s="6"/>
      <c r="AJ342" s="6"/>
      <c r="AK342" s="6"/>
      <c r="AM342" s="6"/>
      <c r="AN342" s="6"/>
      <c r="AO342" s="6"/>
      <c r="AP342" s="6"/>
      <c r="AQ342" s="6"/>
      <c r="AR342" s="6"/>
      <c r="AS342" s="6"/>
      <c r="AT342" s="6"/>
      <c r="AU342" s="6"/>
    </row>
    <row r="343" spans="1:47" ht="15" customHeight="1" x14ac:dyDescent="0.3">
      <c r="A343" s="42"/>
      <c r="B343">
        <f t="shared" si="0"/>
        <v>215</v>
      </c>
      <c r="D343" s="42">
        <f>D$369</f>
        <v>135</v>
      </c>
      <c r="E343" s="42">
        <f>E$369</f>
        <v>72</v>
      </c>
      <c r="F343" s="42"/>
      <c r="G343" s="41"/>
      <c r="H343" s="41"/>
      <c r="I343" s="42"/>
      <c r="J343" s="42"/>
      <c r="K343" s="42"/>
      <c r="L343" s="42"/>
      <c r="M343" s="6"/>
      <c r="N343" s="6"/>
      <c r="O343" s="6"/>
      <c r="P343" s="6"/>
      <c r="Q343" s="6"/>
      <c r="R343" s="6"/>
      <c r="S343" s="6"/>
      <c r="U343" s="6"/>
      <c r="V343" s="6"/>
      <c r="W343" s="6"/>
      <c r="X343" s="6"/>
      <c r="Y343" s="6"/>
      <c r="Z343" s="6"/>
      <c r="AA343" s="6"/>
      <c r="AC343" s="6"/>
      <c r="AD343" s="6"/>
      <c r="AE343" s="6"/>
      <c r="AF343" s="6"/>
      <c r="AG343" s="6">
        <f t="shared" si="2"/>
        <v>215</v>
      </c>
      <c r="AH343" s="6">
        <f t="shared" si="1"/>
        <v>215</v>
      </c>
      <c r="AI343" s="6"/>
      <c r="AJ343" s="6"/>
      <c r="AK343" s="6"/>
      <c r="AM343" s="6"/>
      <c r="AN343" s="6"/>
      <c r="AO343" s="6"/>
      <c r="AP343" s="6"/>
      <c r="AQ343" s="6"/>
      <c r="AR343" s="6"/>
      <c r="AS343" s="6"/>
      <c r="AT343" s="6"/>
      <c r="AU343" s="6"/>
    </row>
    <row r="344" spans="1:47" ht="15" customHeight="1" x14ac:dyDescent="0.3">
      <c r="A344" s="42"/>
      <c r="B344">
        <f t="shared" si="0"/>
        <v>215</v>
      </c>
      <c r="D344" s="42">
        <f t="shared" ref="D344:D349" si="3">D$369</f>
        <v>135</v>
      </c>
      <c r="E344" s="42">
        <f t="shared" ref="E344:E349" si="4">E$369</f>
        <v>72</v>
      </c>
      <c r="F344" s="42"/>
      <c r="G344" s="41"/>
      <c r="H344" s="41"/>
      <c r="I344" s="42"/>
      <c r="J344" s="42"/>
      <c r="K344" s="42"/>
      <c r="L344" s="42"/>
      <c r="M344" s="6"/>
      <c r="N344" s="6"/>
      <c r="O344" s="6"/>
      <c r="P344" s="6"/>
      <c r="Q344" s="6"/>
      <c r="R344" s="6"/>
      <c r="S344" s="6"/>
      <c r="U344" s="6"/>
      <c r="V344" s="6"/>
      <c r="W344" s="6"/>
      <c r="X344" s="6"/>
      <c r="Y344" s="6"/>
      <c r="Z344" s="6"/>
      <c r="AA344" s="6"/>
      <c r="AC344" s="6"/>
      <c r="AD344" s="6"/>
      <c r="AE344" s="6"/>
      <c r="AF344" s="6"/>
      <c r="AG344" s="6">
        <f t="shared" si="2"/>
        <v>215</v>
      </c>
      <c r="AH344" s="6">
        <f t="shared" si="1"/>
        <v>215</v>
      </c>
      <c r="AI344" s="6"/>
      <c r="AJ344" s="6"/>
      <c r="AK344" s="6"/>
      <c r="AM344" s="6"/>
      <c r="AN344" s="6"/>
      <c r="AO344" s="6"/>
      <c r="AP344" s="6"/>
      <c r="AQ344" s="6"/>
      <c r="AR344" s="6"/>
      <c r="AS344" s="6"/>
      <c r="AT344" s="6"/>
      <c r="AU344" s="6"/>
    </row>
    <row r="345" spans="1:47" ht="15" customHeight="1" x14ac:dyDescent="0.3">
      <c r="A345" s="42"/>
      <c r="B345">
        <f t="shared" si="0"/>
        <v>215</v>
      </c>
      <c r="D345" s="42">
        <f t="shared" si="3"/>
        <v>135</v>
      </c>
      <c r="E345" s="42">
        <f t="shared" si="4"/>
        <v>72</v>
      </c>
      <c r="G345" s="41"/>
      <c r="H345" s="41"/>
      <c r="I345" s="42"/>
      <c r="J345" s="42"/>
      <c r="K345" s="42"/>
      <c r="L345" s="42"/>
      <c r="M345" s="6"/>
      <c r="N345" s="6"/>
      <c r="O345" s="6"/>
      <c r="P345" s="6"/>
      <c r="Q345" s="6"/>
      <c r="R345" s="6"/>
      <c r="S345" s="6"/>
      <c r="U345" s="6"/>
      <c r="V345" s="6"/>
      <c r="W345" s="6"/>
      <c r="X345" s="6"/>
      <c r="Y345" s="6"/>
      <c r="Z345" s="6"/>
      <c r="AA345" s="6"/>
      <c r="AC345" s="6"/>
      <c r="AD345" s="6"/>
      <c r="AE345" s="6"/>
      <c r="AF345" s="6"/>
      <c r="AG345" s="6">
        <f t="shared" si="2"/>
        <v>215</v>
      </c>
      <c r="AH345" s="6">
        <f t="shared" si="1"/>
        <v>215</v>
      </c>
      <c r="AI345" s="6"/>
      <c r="AJ345" s="6"/>
      <c r="AK345" s="6"/>
      <c r="AM345" s="6"/>
      <c r="AN345" s="6"/>
      <c r="AO345" s="6"/>
      <c r="AP345" s="6"/>
      <c r="AQ345" s="6"/>
      <c r="AR345" s="6"/>
      <c r="AS345" s="6"/>
      <c r="AT345" s="6"/>
      <c r="AU345" s="6"/>
    </row>
    <row r="346" spans="1:47" ht="15" customHeight="1" x14ac:dyDescent="0.3">
      <c r="A346" s="42"/>
      <c r="B346">
        <f t="shared" si="0"/>
        <v>215</v>
      </c>
      <c r="D346" s="42">
        <f t="shared" si="3"/>
        <v>135</v>
      </c>
      <c r="E346" s="42">
        <f t="shared" si="4"/>
        <v>72</v>
      </c>
      <c r="F346" s="48"/>
      <c r="G346" s="41"/>
      <c r="H346" s="41"/>
      <c r="I346" s="42"/>
      <c r="J346" s="42"/>
      <c r="K346"/>
      <c r="L346" s="42"/>
      <c r="M346" s="6"/>
      <c r="N346" s="6"/>
      <c r="O346" s="6"/>
      <c r="P346" s="6"/>
      <c r="Q346" s="6"/>
      <c r="R346" s="6"/>
      <c r="S346" s="6"/>
      <c r="U346" s="6"/>
      <c r="V346" s="6"/>
      <c r="W346" s="6"/>
      <c r="X346" s="6"/>
      <c r="Y346" s="6"/>
      <c r="Z346" s="6"/>
      <c r="AA346" s="6"/>
      <c r="AC346" s="6"/>
      <c r="AD346" s="6"/>
      <c r="AE346" s="6"/>
      <c r="AF346" s="6"/>
      <c r="AG346" s="6">
        <f t="shared" si="2"/>
        <v>215</v>
      </c>
      <c r="AH346" s="6">
        <f t="shared" si="1"/>
        <v>215</v>
      </c>
      <c r="AI346" s="6"/>
      <c r="AJ346" s="6"/>
      <c r="AK346" s="6"/>
      <c r="AM346" s="6"/>
      <c r="AN346" s="6"/>
      <c r="AO346" s="6"/>
      <c r="AP346" s="6"/>
      <c r="AQ346" s="6">
        <f t="shared" ref="AQ346:AR349" si="5">$E346</f>
        <v>72</v>
      </c>
      <c r="AR346" s="6">
        <f t="shared" si="5"/>
        <v>72</v>
      </c>
      <c r="AS346" s="6"/>
      <c r="AT346" s="6"/>
      <c r="AU346" s="6"/>
    </row>
    <row r="347" spans="1:47" ht="15" customHeight="1" x14ac:dyDescent="0.3">
      <c r="A347" s="42"/>
      <c r="B347">
        <f t="shared" si="0"/>
        <v>215</v>
      </c>
      <c r="D347" s="42">
        <f t="shared" si="3"/>
        <v>135</v>
      </c>
      <c r="E347" s="42">
        <f t="shared" si="4"/>
        <v>72</v>
      </c>
      <c r="F347" s="48"/>
      <c r="G347" s="41"/>
      <c r="H347" s="41"/>
      <c r="I347" s="42"/>
      <c r="J347" s="42"/>
      <c r="K347"/>
      <c r="L347" s="42"/>
      <c r="M347" s="6"/>
      <c r="N347" s="6"/>
      <c r="O347" s="6"/>
      <c r="P347" s="6"/>
      <c r="Q347" s="6"/>
      <c r="R347" s="6"/>
      <c r="S347" s="6"/>
      <c r="U347" s="6"/>
      <c r="V347" s="6"/>
      <c r="W347" s="6"/>
      <c r="X347" s="6"/>
      <c r="Y347" s="6"/>
      <c r="Z347" s="6"/>
      <c r="AA347" s="6"/>
      <c r="AC347" s="6"/>
      <c r="AD347" s="6"/>
      <c r="AE347" s="6"/>
      <c r="AF347" s="6"/>
      <c r="AG347" s="6">
        <f t="shared" si="2"/>
        <v>215</v>
      </c>
      <c r="AH347" s="6">
        <f t="shared" si="1"/>
        <v>215</v>
      </c>
      <c r="AI347" s="6"/>
      <c r="AJ347" s="6"/>
      <c r="AK347" s="6"/>
      <c r="AM347" s="6"/>
      <c r="AN347" s="6"/>
      <c r="AO347" s="6"/>
      <c r="AP347" s="6"/>
      <c r="AQ347" s="6">
        <f t="shared" si="5"/>
        <v>72</v>
      </c>
      <c r="AR347" s="6">
        <f t="shared" si="5"/>
        <v>72</v>
      </c>
      <c r="AS347" s="6"/>
      <c r="AT347" s="6"/>
      <c r="AU347" s="6"/>
    </row>
    <row r="348" spans="1:47" ht="15" customHeight="1" x14ac:dyDescent="0.3">
      <c r="A348" s="42"/>
      <c r="B348">
        <f t="shared" si="0"/>
        <v>215</v>
      </c>
      <c r="D348" s="42">
        <f t="shared" si="3"/>
        <v>135</v>
      </c>
      <c r="E348" s="42">
        <f t="shared" si="4"/>
        <v>72</v>
      </c>
      <c r="F348" s="48"/>
      <c r="G348" s="41"/>
      <c r="H348" s="41"/>
      <c r="I348" s="42"/>
      <c r="J348" s="42"/>
      <c r="K348"/>
      <c r="L348" s="42"/>
      <c r="M348" s="6"/>
      <c r="N348" s="6"/>
      <c r="O348" s="6"/>
      <c r="P348" s="6"/>
      <c r="Q348" s="6"/>
      <c r="R348" s="6"/>
      <c r="S348" s="6"/>
      <c r="U348" s="6"/>
      <c r="V348" s="6"/>
      <c r="W348" s="6"/>
      <c r="X348" s="6"/>
      <c r="Y348" s="6"/>
      <c r="Z348" s="6"/>
      <c r="AA348" s="6"/>
      <c r="AC348" s="6"/>
      <c r="AD348" s="6"/>
      <c r="AE348" s="6"/>
      <c r="AF348" s="6"/>
      <c r="AG348" s="6">
        <f t="shared" si="2"/>
        <v>215</v>
      </c>
      <c r="AH348" s="6">
        <f t="shared" si="1"/>
        <v>215</v>
      </c>
      <c r="AI348" s="6"/>
      <c r="AJ348" s="6"/>
      <c r="AK348" s="6"/>
      <c r="AM348" s="6"/>
      <c r="AN348" s="6"/>
      <c r="AO348" s="6"/>
      <c r="AP348" s="6"/>
      <c r="AQ348" s="6">
        <f t="shared" si="5"/>
        <v>72</v>
      </c>
      <c r="AR348" s="6">
        <f t="shared" si="5"/>
        <v>72</v>
      </c>
      <c r="AS348" s="6"/>
      <c r="AT348" s="6"/>
      <c r="AU348" s="6"/>
    </row>
    <row r="349" spans="1:47" ht="15" customHeight="1" x14ac:dyDescent="0.3">
      <c r="A349" s="42"/>
      <c r="B349">
        <f t="shared" si="0"/>
        <v>215</v>
      </c>
      <c r="D349" s="42">
        <f t="shared" si="3"/>
        <v>135</v>
      </c>
      <c r="E349" s="42">
        <f t="shared" si="4"/>
        <v>72</v>
      </c>
      <c r="F349" s="48"/>
      <c r="G349" s="41"/>
      <c r="H349" s="41"/>
      <c r="I349" s="42"/>
      <c r="J349" s="42"/>
      <c r="K349"/>
      <c r="L349" s="42"/>
      <c r="M349" s="6"/>
      <c r="N349" s="6"/>
      <c r="O349" s="6"/>
      <c r="P349" s="6"/>
      <c r="Q349" s="6"/>
      <c r="R349" s="6"/>
      <c r="S349" s="6"/>
      <c r="U349" s="6"/>
      <c r="V349" s="6"/>
      <c r="W349" s="6"/>
      <c r="X349" s="6"/>
      <c r="Y349" s="6"/>
      <c r="Z349" s="6"/>
      <c r="AA349" s="6"/>
      <c r="AC349" s="6"/>
      <c r="AD349" s="6"/>
      <c r="AE349" s="6"/>
      <c r="AF349" s="6"/>
      <c r="AG349" s="6">
        <f>$B349</f>
        <v>215</v>
      </c>
      <c r="AH349" s="6">
        <f>$B349</f>
        <v>215</v>
      </c>
      <c r="AI349" s="6"/>
      <c r="AJ349" s="6"/>
      <c r="AK349" s="6"/>
      <c r="AM349" s="6"/>
      <c r="AN349" s="6"/>
      <c r="AO349" s="6"/>
      <c r="AP349" s="6"/>
      <c r="AQ349" s="6">
        <f t="shared" si="5"/>
        <v>72</v>
      </c>
      <c r="AR349" s="6">
        <f t="shared" si="5"/>
        <v>72</v>
      </c>
      <c r="AS349" s="6"/>
      <c r="AT349" s="6"/>
      <c r="AU349" s="6"/>
    </row>
    <row r="350" spans="1:47" ht="15" customHeight="1" x14ac:dyDescent="0.25">
      <c r="A350" s="1"/>
      <c r="G350" s="31" t="s">
        <v>26</v>
      </c>
    </row>
    <row r="351" spans="1:47" ht="15" customHeight="1" x14ac:dyDescent="0.25">
      <c r="A351" s="1"/>
      <c r="G351" s="31"/>
    </row>
    <row r="352" spans="1:47" ht="15" customHeight="1" x14ac:dyDescent="0.25">
      <c r="A352" s="38" t="s">
        <v>20</v>
      </c>
      <c r="B352">
        <f t="shared" ref="B352:B358" si="6">COUNTIF(J:J,A352)</f>
        <v>24</v>
      </c>
      <c r="C352" s="1"/>
      <c r="H352" s="26" t="s">
        <v>14</v>
      </c>
      <c r="M352" s="26">
        <f>SUM(SMALL(M$5:M$349,{13,14,15,16,17,18,19,20,21,22,23,24}))</f>
        <v>1906</v>
      </c>
      <c r="N352" s="26">
        <f>SUM(SMALL(N$5:N$349,{13,14,15,16,17,18,19,20,21,22,23,24}))</f>
        <v>1133</v>
      </c>
      <c r="R352" s="26">
        <f>SUM(SMALL(R$5:R$349,{13,14,15,16,17,18,19,20,21,22,23,24}))</f>
        <v>995</v>
      </c>
      <c r="S352" s="26">
        <f>SUM(SMALL(S$5:S$349,{13,14,15,16,17,18,19,20,21,22,23,24}))</f>
        <v>991</v>
      </c>
      <c r="U352" s="26">
        <f>SUM(SMALL(U$5:U$349,{7,8,9,10,11,12}))</f>
        <v>557</v>
      </c>
      <c r="V352" s="26">
        <f>SUM(SMALL(V$5:V$349,{7,8,9,10,11,12}))</f>
        <v>329</v>
      </c>
      <c r="W352" s="26">
        <f>SUM(SMALL(W$5:W$349,{7,8,9,10,11,12}))</f>
        <v>544</v>
      </c>
      <c r="X352" s="26">
        <f>SUM(SMALL(X$5:X$349,{7,8,9,10,11,12}))</f>
        <v>352</v>
      </c>
      <c r="Y352" s="26">
        <f>SUM(SMALL(Y$5:Y$349,{7,8,9,10,11,12}))</f>
        <v>699</v>
      </c>
      <c r="Z352" s="26">
        <f>SUM(SMALL(Z$5:Z$349,{7,8,9,10,11,12}))</f>
        <v>188</v>
      </c>
      <c r="AA352" s="26">
        <f>SUM(SMALL(AA$5:AA$349,{7,8,9,10,11,12}))</f>
        <v>197</v>
      </c>
      <c r="AC352" s="26">
        <f>SUM(SMALL(AC$5:AC$349,{13,14,15,16,17,18,19,20,21,22,23,24}))</f>
        <v>1019</v>
      </c>
      <c r="AM352" s="26">
        <f>SUM(SMALL(AM$5:AM$349,{7,8,9,10,11,12}))</f>
        <v>199</v>
      </c>
      <c r="AO352" s="26">
        <f>SUM(SMALL(AO$5:AO$349,{7,8,9,10,11,12}))</f>
        <v>341</v>
      </c>
      <c r="AP352" s="26">
        <f>SUM(SMALL(AP$5:AP$349,{7,8,9,10,11,12}))</f>
        <v>350</v>
      </c>
    </row>
    <row r="353" spans="1:47" ht="15" customHeight="1" x14ac:dyDescent="0.25">
      <c r="A353" s="38" t="s">
        <v>76</v>
      </c>
      <c r="B353">
        <f t="shared" si="6"/>
        <v>37</v>
      </c>
      <c r="H353" s="1"/>
      <c r="M353" s="26">
        <f>COUNT(SMALL(M$5:M$349,{13,14,15,16,17,18,19,20,21,22,23,24}))</f>
        <v>12</v>
      </c>
      <c r="N353" s="26">
        <f>COUNT(SMALL(N$5:N$349,{13,14,15,16,17,18,19,20,21,22,23,24}))</f>
        <v>12</v>
      </c>
      <c r="R353" s="26">
        <f>COUNT(SMALL(R$5:R$349,{13,14,15,16,17,18,19,20,21,22,23,24}))</f>
        <v>12</v>
      </c>
      <c r="S353" s="26">
        <f>COUNT(SMALL(S$5:S$349,{13,14,15,16,17,18,19,20,21,22,23,24}))</f>
        <v>12</v>
      </c>
      <c r="U353" s="26">
        <f>COUNT(SMALL(U$5:U$349,{7,8,9,10,11,12}))</f>
        <v>6</v>
      </c>
      <c r="V353" s="26">
        <f>COUNT(SMALL(V$5:V$349,{7,8,9,10,11,12}))</f>
        <v>6</v>
      </c>
      <c r="W353" s="26">
        <f>COUNT(SMALL(W$5:W$349,{7,8,9,10,11,12}))</f>
        <v>6</v>
      </c>
      <c r="X353" s="26">
        <f>COUNT(SMALL(X$5:X$349,{7,8,9,10,11,12}))</f>
        <v>6</v>
      </c>
      <c r="Y353" s="26">
        <f>COUNT(SMALL(Y$5:Y$349,{7,8,9,10,11,12}))</f>
        <v>6</v>
      </c>
      <c r="Z353" s="26">
        <f>COUNT(SMALL(Z$5:Z$349,{7,8,9,10,11,12}))</f>
        <v>6</v>
      </c>
      <c r="AA353" s="26">
        <f>COUNT(SMALL(AA$5:AA$349,{7,8,9,10,11,12}))</f>
        <v>6</v>
      </c>
      <c r="AC353" s="26">
        <f>COUNT(SMALL(AC$5:AC$349,{13,14,15,16,17,18,19,20,21,22,23,24}))</f>
        <v>12</v>
      </c>
      <c r="AM353" s="26">
        <f>COUNT(SMALL(AM$5:AM$349,{7,8,9,10,11,12}))</f>
        <v>6</v>
      </c>
      <c r="AO353" s="26">
        <f>COUNT(SMALL(AO$5:AO$349,{7,8,9,10,11,12}))</f>
        <v>6</v>
      </c>
      <c r="AP353" s="26">
        <f>COUNT(SMALL(AP$5:AP$349,{7,8,9,10,11,12}))</f>
        <v>6</v>
      </c>
    </row>
    <row r="354" spans="1:47" ht="15" customHeight="1" x14ac:dyDescent="0.25">
      <c r="A354" s="38" t="s">
        <v>33</v>
      </c>
      <c r="B354">
        <f t="shared" si="6"/>
        <v>23</v>
      </c>
      <c r="H354" s="1"/>
    </row>
    <row r="355" spans="1:47" ht="15" customHeight="1" x14ac:dyDescent="0.25">
      <c r="A355" s="38" t="s">
        <v>32</v>
      </c>
      <c r="B355">
        <f t="shared" si="6"/>
        <v>23</v>
      </c>
      <c r="H355" s="27" t="s">
        <v>15</v>
      </c>
      <c r="N355" s="27">
        <f>SUM(SMALL(N$5:N$349,{25,26,27,28,29,30,31,32,33,34,35,36}))</f>
        <v>1974</v>
      </c>
      <c r="R355" s="27">
        <f>SUM(SMALL(R$5:R$349,{13,14,15,16,17,18}))</f>
        <v>427</v>
      </c>
      <c r="V355" s="27">
        <f>SUM(SMALL(V$5:V$349,{13,14,15,16,17,18}))</f>
        <v>545</v>
      </c>
      <c r="Z355" s="27">
        <f>SUM(SMALL(Z$5:Z$349,{13,14,15,16,17,18}))</f>
        <v>346</v>
      </c>
      <c r="AA355" s="27">
        <f>SUM(SMALL(AA$5:AA$349,{13,14,15,16,17,18}))</f>
        <v>525</v>
      </c>
      <c r="AM355" s="27">
        <f>SUM(SMALL(AM$5:AM$349,{13,14,15,16,17,18}))</f>
        <v>378</v>
      </c>
    </row>
    <row r="356" spans="1:47" ht="15" customHeight="1" x14ac:dyDescent="0.25">
      <c r="A356" s="38" t="s">
        <v>27</v>
      </c>
      <c r="B356">
        <f t="shared" si="6"/>
        <v>21</v>
      </c>
      <c r="H356" s="1"/>
      <c r="N356" s="27">
        <f>COUNT(SMALL(N$5:N$349,{25,26,27,28,29,30,31,32,33,34,35,36}))</f>
        <v>12</v>
      </c>
      <c r="R356" s="27">
        <f>COUNT(SMALL(R$5:R$349,{13,14,15,16,17,18}))</f>
        <v>6</v>
      </c>
      <c r="V356" s="27">
        <f>COUNT(SMALL(V$5:V$349,{13,14,15,16,17,18}))</f>
        <v>6</v>
      </c>
      <c r="Z356" s="27">
        <f>COUNT(SMALL(Z$5:Z$349,{13,14,15,16,17,18}))</f>
        <v>6</v>
      </c>
      <c r="AA356" s="27">
        <f>COUNT(SMALL(AA$5:AA$349,{13,14,15,16,17,18}))</f>
        <v>6</v>
      </c>
      <c r="AM356" s="27">
        <f>COUNT(SMALL(AM$5:AM$349,{13,14,15,16,17,18}))</f>
        <v>6</v>
      </c>
      <c r="AT356"/>
      <c r="AU356"/>
    </row>
    <row r="357" spans="1:47" ht="15" customHeight="1" x14ac:dyDescent="0.25">
      <c r="A357" s="38" t="s">
        <v>77</v>
      </c>
      <c r="B357">
        <f t="shared" si="6"/>
        <v>48</v>
      </c>
      <c r="H357" s="1"/>
    </row>
    <row r="358" spans="1:47" ht="15" customHeight="1" x14ac:dyDescent="0.25">
      <c r="A358" s="38" t="s">
        <v>36</v>
      </c>
      <c r="B358">
        <f t="shared" si="6"/>
        <v>29</v>
      </c>
      <c r="H358" s="37" t="s">
        <v>16</v>
      </c>
      <c r="R358" s="25">
        <f>SUM(SMALL(R$5:R$349,{19,20,21,22,23,24}))</f>
        <v>568</v>
      </c>
      <c r="V358" s="25">
        <f>SUM(SMALL(V$5:V$349,{19,20,21,22,23,24}))</f>
        <v>735</v>
      </c>
      <c r="Y358"/>
      <c r="Z358" s="25">
        <f>SUM(SMALL(Z$5:Z$349,{19,20,21,22,23,24}))</f>
        <v>525</v>
      </c>
      <c r="AT358"/>
      <c r="AU358"/>
    </row>
    <row r="359" spans="1:47" ht="15" customHeight="1" x14ac:dyDescent="0.3">
      <c r="A359" s="38"/>
      <c r="B359" s="2">
        <f>SUM(B352:B358)</f>
        <v>205</v>
      </c>
      <c r="D359" s="42">
        <f>B359+10</f>
        <v>215</v>
      </c>
      <c r="H359" s="1"/>
      <c r="R359" s="25">
        <f>COUNT(SMALL(R$5:R$349,{19,20,21,22,23,24}))</f>
        <v>6</v>
      </c>
      <c r="V359" s="25">
        <f>COUNT(SMALL(V$5:V$349,{19,20,21,22,23,24}))</f>
        <v>6</v>
      </c>
      <c r="Y359"/>
      <c r="Z359" s="25">
        <f>COUNT(SMALL(Z$5:Z$349,{19,20,21,22,23,24}))</f>
        <v>6</v>
      </c>
      <c r="AT359"/>
      <c r="AU359"/>
    </row>
    <row r="360" spans="1:47" ht="15" customHeight="1" x14ac:dyDescent="0.25">
      <c r="A360" s="38" t="s">
        <v>30</v>
      </c>
      <c r="B360">
        <f t="shared" ref="B360:B368" si="7">COUNTIF(J:J,A360)</f>
        <v>27</v>
      </c>
      <c r="H360" s="1"/>
    </row>
    <row r="361" spans="1:47" ht="15" customHeight="1" x14ac:dyDescent="0.25">
      <c r="A361" s="38" t="s">
        <v>18</v>
      </c>
      <c r="B361">
        <f t="shared" si="7"/>
        <v>14</v>
      </c>
      <c r="H361" s="38" t="s">
        <v>17</v>
      </c>
      <c r="Z361" s="1">
        <f>SUM(SMALL(Z$5:Z$349,{25,26,27,28,29,30}))</f>
        <v>652</v>
      </c>
    </row>
    <row r="362" spans="1:47" ht="15" customHeight="1" x14ac:dyDescent="0.25">
      <c r="A362" s="38" t="s">
        <v>37</v>
      </c>
      <c r="B362">
        <f t="shared" si="7"/>
        <v>18</v>
      </c>
      <c r="H362" s="38"/>
      <c r="Z362" s="1">
        <f>COUNT(SMALL(Z$5:Z$349,{25,26,27,28,29,30}))</f>
        <v>6</v>
      </c>
    </row>
    <row r="363" spans="1:47" ht="15" customHeight="1" x14ac:dyDescent="0.25">
      <c r="A363" s="38" t="s">
        <v>21</v>
      </c>
      <c r="B363">
        <f t="shared" si="7"/>
        <v>17</v>
      </c>
      <c r="H363" s="1"/>
    </row>
    <row r="364" spans="1:47" ht="15" customHeight="1" x14ac:dyDescent="0.25">
      <c r="A364" s="38" t="s">
        <v>24</v>
      </c>
      <c r="B364">
        <f t="shared" si="7"/>
        <v>3</v>
      </c>
      <c r="H364" s="38" t="s">
        <v>31</v>
      </c>
      <c r="Z364" s="1">
        <f>SUM(SMALL(Z$5:Z$349,{31,32,33,34,35,36}))</f>
        <v>768</v>
      </c>
    </row>
    <row r="365" spans="1:47" ht="15" customHeight="1" x14ac:dyDescent="0.25">
      <c r="A365" s="38" t="s">
        <v>19</v>
      </c>
      <c r="B365">
        <f t="shared" si="7"/>
        <v>2</v>
      </c>
      <c r="H365" s="1"/>
      <c r="Z365" s="1">
        <f>COUNT(SMALL(Z$5:Z$349,{31,32,33,34,35,36}))</f>
        <v>6</v>
      </c>
    </row>
    <row r="366" spans="1:47" ht="15" customHeight="1" x14ac:dyDescent="0.25">
      <c r="A366" s="38" t="s">
        <v>23</v>
      </c>
      <c r="B366">
        <f t="shared" si="7"/>
        <v>20</v>
      </c>
      <c r="H366" s="1"/>
    </row>
    <row r="367" spans="1:47" ht="15" customHeight="1" x14ac:dyDescent="0.25">
      <c r="A367" s="38" t="s">
        <v>25</v>
      </c>
      <c r="B367">
        <f t="shared" si="7"/>
        <v>12</v>
      </c>
      <c r="M367" s="1">
        <f>INT(COUNTA(M5:M350)/12)</f>
        <v>2</v>
      </c>
      <c r="N367" s="1">
        <f t="shared" ref="N367:S367" si="8">INT(COUNTA(N5:N350)/12)</f>
        <v>3</v>
      </c>
      <c r="O367" s="1">
        <f>INT(COUNTA(O5:O350)/12)</f>
        <v>1</v>
      </c>
      <c r="P367" s="1">
        <f t="shared" si="8"/>
        <v>1</v>
      </c>
      <c r="Q367" s="1">
        <f>INT(COUNTA(Q5:Q350)/12)</f>
        <v>1</v>
      </c>
      <c r="R367" s="1">
        <f>INT(COUNTA(R5:R350)/12)</f>
        <v>4</v>
      </c>
      <c r="S367" s="1">
        <f t="shared" si="8"/>
        <v>2</v>
      </c>
      <c r="U367" s="1">
        <f>INT(COUNTA(U5:U350)/6)</f>
        <v>2</v>
      </c>
      <c r="V367" s="1">
        <f t="shared" ref="V367:AA367" si="9">INT(COUNTA(V5:V350)/6)</f>
        <v>4</v>
      </c>
      <c r="W367" s="1">
        <f>INT(COUNTA(W5:W350)/6)</f>
        <v>2</v>
      </c>
      <c r="X367" s="1">
        <f t="shared" si="9"/>
        <v>2</v>
      </c>
      <c r="Y367" s="1">
        <f>INT(COUNTA(Y5:Y350)/6)</f>
        <v>2</v>
      </c>
      <c r="Z367" s="1">
        <f>INT(COUNTA(Z5:Z350)/6)</f>
        <v>6</v>
      </c>
      <c r="AA367" s="1">
        <f t="shared" si="9"/>
        <v>3</v>
      </c>
      <c r="AC367" s="1">
        <f>INT(COUNTA(AC5:AC350)/12)</f>
        <v>2</v>
      </c>
      <c r="AD367" s="1">
        <f t="shared" ref="AD367:AK367" si="10">INT(COUNTA(AD5:AD350)/12)</f>
        <v>1</v>
      </c>
      <c r="AE367" s="1">
        <f t="shared" si="10"/>
        <v>1</v>
      </c>
      <c r="AF367" s="1">
        <f t="shared" si="10"/>
        <v>1</v>
      </c>
      <c r="AG367" s="1">
        <f t="shared" si="10"/>
        <v>1</v>
      </c>
      <c r="AH367" s="1">
        <f t="shared" si="10"/>
        <v>1</v>
      </c>
      <c r="AI367" s="1">
        <f>INT(COUNTA(AI5:AI350)/12)</f>
        <v>1</v>
      </c>
      <c r="AJ367" s="1">
        <f t="shared" si="10"/>
        <v>1</v>
      </c>
      <c r="AK367" s="1">
        <f t="shared" si="10"/>
        <v>1</v>
      </c>
      <c r="AM367" s="1">
        <f>INT(COUNTA(AM5:AM350)/6)</f>
        <v>3</v>
      </c>
      <c r="AN367" s="1">
        <f t="shared" ref="AN367:AU367" si="11">INT(COUNTA(AN5:AN350)/6)</f>
        <v>1</v>
      </c>
      <c r="AO367" s="1">
        <f t="shared" si="11"/>
        <v>2</v>
      </c>
      <c r="AP367" s="1">
        <f t="shared" si="11"/>
        <v>2</v>
      </c>
      <c r="AQ367" s="1">
        <f t="shared" si="11"/>
        <v>1</v>
      </c>
      <c r="AR367" s="1">
        <f t="shared" si="11"/>
        <v>1</v>
      </c>
      <c r="AS367" s="1">
        <f>INT(COUNTA(AS5:AS350)/6)</f>
        <v>1</v>
      </c>
      <c r="AT367" s="1">
        <f t="shared" si="11"/>
        <v>1</v>
      </c>
      <c r="AU367" s="1">
        <f t="shared" si="11"/>
        <v>1</v>
      </c>
    </row>
    <row r="368" spans="1:47" ht="15" customHeight="1" x14ac:dyDescent="0.25">
      <c r="A368" s="38" t="s">
        <v>22</v>
      </c>
      <c r="B368">
        <f t="shared" si="7"/>
        <v>12</v>
      </c>
    </row>
    <row r="369" spans="2:7" ht="15" customHeight="1" x14ac:dyDescent="0.3">
      <c r="B369" s="2">
        <f>SUM(B360:B368)</f>
        <v>125</v>
      </c>
      <c r="D369" s="42">
        <f>B369+10</f>
        <v>135</v>
      </c>
      <c r="E369">
        <v>72</v>
      </c>
    </row>
    <row r="370" spans="2:7" ht="15" customHeight="1" x14ac:dyDescent="0.25">
      <c r="G370" s="23"/>
    </row>
  </sheetData>
  <sortState xmlns:xlrd2="http://schemas.microsoft.com/office/spreadsheetml/2017/richdata2" ref="A5:AU334">
    <sortCondition ref="A5:A334"/>
  </sortState>
  <phoneticPr fontId="0" type="noConversion"/>
  <conditionalFormatting sqref="E5:E228">
    <cfRule type="duplicateValues" dxfId="1" priority="21"/>
  </conditionalFormatting>
  <conditionalFormatting sqref="E229:E342">
    <cfRule type="duplicateValues" dxfId="0" priority="34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Team</vt:lpstr>
      <vt:lpstr>Women</vt:lpstr>
      <vt:lpstr>Men</vt:lpstr>
      <vt:lpstr>D2NON</vt:lpstr>
      <vt:lpstr>D3NON</vt:lpstr>
      <vt:lpstr>D3NONVET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2013-05-15T00:31:36Z</cp:lastPrinted>
  <dcterms:created xsi:type="dcterms:W3CDTF">2007-05-16T16:50:18Z</dcterms:created>
  <dcterms:modified xsi:type="dcterms:W3CDTF">2025-06-20T17:23:32Z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